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1300" yWindow="3620" windowWidth="48800" windowHeight="22880" tabRatio="500"/>
  </bookViews>
  <sheets>
    <sheet name="Table_S1_all40_TipDate_runs" sheetId="1" r:id="rId1"/>
    <sheet name="notes" sheetId="2" r:id="rId2"/>
    <sheet name="file_locations" sheetId="3" r:id="rId3"/>
  </sheets>
  <definedNames>
    <definedName name="A">Table_S1_all40_TipDate_runs!$B$1</definedName>
    <definedName name="_xlnm.Print_Area" localSheetId="0">Table_S1_all40_TipDate_runs!$B$2:$BB$47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7" i="1" l="1"/>
  <c r="AC46" i="1"/>
  <c r="AC45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7" i="1"/>
  <c r="AC6" i="1"/>
  <c r="E41" i="3"/>
  <c r="D41" i="3"/>
  <c r="E40" i="3"/>
  <c r="D40" i="3"/>
  <c r="E39" i="3"/>
  <c r="D39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E4" i="3"/>
  <c r="D4" i="3"/>
  <c r="AJ38" i="1"/>
  <c r="AJ37" i="1"/>
  <c r="AJ32" i="1"/>
  <c r="AJ31" i="1"/>
  <c r="AJ28" i="1"/>
  <c r="AJ24" i="1"/>
  <c r="AJ23" i="1"/>
  <c r="AJ22" i="1"/>
  <c r="AJ21" i="1"/>
  <c r="AJ19" i="1"/>
  <c r="AJ18" i="1"/>
  <c r="AJ14" i="1"/>
  <c r="AJ13" i="1"/>
  <c r="AJ12" i="1"/>
  <c r="AJ11" i="1"/>
  <c r="AJ8" i="1"/>
  <c r="M36" i="1"/>
  <c r="M37" i="1"/>
  <c r="G35" i="1"/>
  <c r="M7" i="1"/>
  <c r="M6" i="1"/>
  <c r="D3" i="3"/>
  <c r="D2" i="3"/>
  <c r="E3" i="3"/>
  <c r="E2" i="3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8" i="1"/>
  <c r="M39" i="1"/>
  <c r="M40" i="1"/>
  <c r="M41" i="1"/>
  <c r="M8" i="1"/>
</calcChain>
</file>

<file path=xl/sharedStrings.xml><?xml version="1.0" encoding="utf-8"?>
<sst xmlns="http://schemas.openxmlformats.org/spreadsheetml/2006/main" count="993" uniqueCount="267">
  <si>
    <t>Program</t>
  </si>
  <si>
    <t>Run</t>
  </si>
  <si>
    <t>Reported tree/root age prior</t>
  </si>
  <si>
    <t>NEXUS tree/root age prior</t>
  </si>
  <si>
    <t>Notes:</t>
  </si>
  <si>
    <t>The "Expected mean of actual used tree/root age prior" refers to the expected mean of the prior distribution on tree age taken by itself, not in combination with other priors, the data, etc.</t>
  </si>
  <si>
    <t>Clock Rate Prior</t>
  </si>
  <si>
    <t>Expected mean of clock rate prior (in expected changes/my)</t>
  </si>
  <si>
    <t>Prior on variance of branch rate variability (relaxed clock)</t>
  </si>
  <si>
    <t>Relaxed clock model</t>
  </si>
  <si>
    <t>Relative rate setting for morphology partition</t>
  </si>
  <si>
    <t>Crenelation observed in trace plots</t>
  </si>
  <si>
    <t>Expected mean of branch rate variance parameter</t>
  </si>
  <si>
    <t>wd</t>
  </si>
  <si>
    <t>orig_code</t>
  </si>
  <si>
    <t>estimated root age</t>
  </si>
  <si>
    <t>coefficent of variation in root age</t>
  </si>
  <si>
    <t>Slater node age calibrations used?</t>
  </si>
  <si>
    <t>mean posterior prob</t>
  </si>
  <si>
    <t>branch-length RF distance to undated RF tree</t>
  </si>
  <si>
    <t>mean PP calibrated nodes</t>
  </si>
  <si>
    <t>mean PP uncalibrated nodes</t>
  </si>
  <si>
    <t>outgroup setting</t>
  </si>
  <si>
    <t>outgroup in correct position?</t>
  </si>
  <si>
    <t>ingroup (Canidae) constrained to be monophyletic?</t>
  </si>
  <si>
    <t>/drives/SkyDrive/NIMBioS_projects/2015-03-18_Tumamoc/doggies/mb1</t>
  </si>
  <si>
    <t>mb1</t>
  </si>
  <si>
    <t>3.2.5</t>
  </si>
  <si>
    <t>mb1_orig</t>
  </si>
  <si>
    <t>y</t>
  </si>
  <si>
    <t>Estimated clock rate</t>
  </si>
  <si>
    <t>Estimated mean of branch rate variance parameter</t>
  </si>
  <si>
    <t>/drives/SkyDrive/NIMBioS_projects/2015-03-18_Tumamoc/doggies/mb2</t>
  </si>
  <si>
    <t>/drives/SkyDrive/NIMBioS_projects/2015-03-18_Tumamoc/doggies/mb3</t>
  </si>
  <si>
    <t>/drives/SkyDrive/NIMBioS_projects/2015-03-18_Tumamoc/doggies/mb4</t>
  </si>
  <si>
    <t>/drives/SkyDrive/NIMBioS_projects/2015-03-18_Tumamoc/doggies/mb5</t>
  </si>
  <si>
    <t>/drives/SkyDrive/NIMBioS_projects/2015-03-18_Tumamoc/doggies/mb6</t>
  </si>
  <si>
    <t>/drives/SkyDrive/NIMBioS_projects/2015-03-18_Tumamoc/doggies/mb7</t>
  </si>
  <si>
    <t>/drives/SkyDrive/NIMBioS_projects/2015-03-18_Tumamoc/doggies/mb8</t>
  </si>
  <si>
    <t>/drives/SkyDrive/NIMBioS_projects/2015-03-18_Tumamoc/doggies/mb9</t>
  </si>
  <si>
    <t>mb2</t>
  </si>
  <si>
    <t>mb3</t>
  </si>
  <si>
    <t>mb4</t>
  </si>
  <si>
    <t>mb5</t>
  </si>
  <si>
    <t>mb6</t>
  </si>
  <si>
    <t>mb7</t>
  </si>
  <si>
    <t>mb8</t>
  </si>
  <si>
    <t>mb9</t>
  </si>
  <si>
    <t>mb2_mfixed</t>
  </si>
  <si>
    <t>mb2_orig</t>
  </si>
  <si>
    <t>mb3_orig</t>
  </si>
  <si>
    <t>mb4_orig</t>
  </si>
  <si>
    <t>mb5_orig</t>
  </si>
  <si>
    <t>mb6_orig</t>
  </si>
  <si>
    <t>mb7_orig</t>
  </si>
  <si>
    <t>mb8_orig</t>
  </si>
  <si>
    <t>mb9_orig</t>
  </si>
  <si>
    <t>/drives/SkyDrive/NIMBioS_projects/2015-03-18_Tumamoc/doggies/mb2_mfixed</t>
  </si>
  <si>
    <t>/drives/SkyDrive/NIMBioS_projects/2015-03-18_Tumamoc/doggies/mb_v3.2.5_root_unif/mb1</t>
  </si>
  <si>
    <t>/drives/SkyDrive/NIMBioS_projects/2015-03-18_Tumamoc/doggies/mb_v3.2.5_root_unif/mb2</t>
  </si>
  <si>
    <t>/drives/SkyDrive/NIMBioS_projects/2015-03-18_Tumamoc/doggies/mb_v3.2.5_root_unif/mb3</t>
  </si>
  <si>
    <t>/drives/SkyDrive/NIMBioS_projects/2015-03-18_Tumamoc/doggies/mb_v3.2.5_root_unif/mb4</t>
  </si>
  <si>
    <t>/drives/SkyDrive/NIMBioS_projects/2015-03-18_Tumamoc/doggies/mb_v3.2.5_root_unif/mb5</t>
  </si>
  <si>
    <t>/drives/SkyDrive/NIMBioS_projects/2015-03-18_Tumamoc/doggies/mb_v3.2.5_root_unif/mb6</t>
  </si>
  <si>
    <t>/drives/SkyDrive/NIMBioS_projects/2015-03-18_Tumamoc/doggies/mb_v3.2.5_root_unif/mb7</t>
  </si>
  <si>
    <t>/drives/SkyDrive/NIMBioS_projects/2015-03-18_Tumamoc/doggies/mb_v3.2.5_root_unif/mb8</t>
  </si>
  <si>
    <t>/drives/SkyDrive/NIMBioS_projects/2015-03-18_Tumamoc/doggies/mb_v3.2.5_root_unif/mb9</t>
  </si>
  <si>
    <t>/drives/SkyDrive/NIMBioS_projects/2015-03-18_Tumamoc/doggies/mb_v3.2.5_root_unif/mb1_fixed</t>
  </si>
  <si>
    <t>mb1_root_unif</t>
  </si>
  <si>
    <t>mb2_root_unif</t>
  </si>
  <si>
    <t>mb3_root_unif</t>
  </si>
  <si>
    <t>mb4_root_unif</t>
  </si>
  <si>
    <t>mb5_root_unif</t>
  </si>
  <si>
    <t>mb6_root_unif</t>
  </si>
  <si>
    <t>mb7_root_unif</t>
  </si>
  <si>
    <t>mb8_root_unif</t>
  </si>
  <si>
    <t>mb9_root_unif</t>
  </si>
  <si>
    <t>mb1_fixed_root_unif</t>
  </si>
  <si>
    <t>mb1_fixed</t>
  </si>
  <si>
    <t>/drives/SkyDrive/NIMBioS_projects/2015-03-18_Tumamoc/doggies/mb_3.2.0b_add_ingroup/mb6</t>
  </si>
  <si>
    <t>/drives/SkyDrive/NIMBioS_projects/2015-03-18_Tumamoc/doggies/mb_3.2.0b_add_ingroup/mb7</t>
  </si>
  <si>
    <t>/drives/SkyDrive/NIMBioS_projects/2015-03-18_Tumamoc/doggies/mb_3.2.0b_add_ingroup/mb8</t>
  </si>
  <si>
    <t>3.2.0</t>
  </si>
  <si>
    <t>/drives/SkyDrive/NIMBioS_projects/2015-03-18_Tumamoc/doggies/mb_3.2.2b_add_ingroup/mb5</t>
  </si>
  <si>
    <t>/drives/SkyDrive/NIMBioS_projects/2015-03-18_Tumamoc/doggies/mb_3.2.2b_add_ingroup/mb6</t>
  </si>
  <si>
    <t>/drives/SkyDrive/NIMBioS_projects/2015-03-18_Tumamoc/doggies/mb_3.2.2b_add_ingroup/mb7</t>
  </si>
  <si>
    <t>/drives/SkyDrive/NIMBioS_projects/2015-03-18_Tumamoc/doggies/mb_3.2.2b_add_ingroup/mb8</t>
  </si>
  <si>
    <t>/drives/SkyDrive/NIMBioS_projects/2015-03-18_Tumamoc/doggies/mb_3.2.2b_add_ingroup/mb9</t>
  </si>
  <si>
    <t>3.2.2</t>
  </si>
  <si>
    <t>/drives/SkyDrive/NIMBioS_projects/2015-03-18_Tumamoc/doggies/mb_3.2.5b_add_ingroup/mb5</t>
  </si>
  <si>
    <t>/drives/SkyDrive/NIMBioS_projects/2015-03-18_Tumamoc/doggies/mb_3.2.5b_add_ingroup/mb6</t>
  </si>
  <si>
    <t>/drives/SkyDrive/NIMBioS_projects/2015-03-18_Tumamoc/doggies/mb_3.2.5b_add_ingroup/mb7</t>
  </si>
  <si>
    <t>/drives/SkyDrive/NIMBioS_projects/2015-03-18_Tumamoc/doggies/mb_3.2.5b_add_ingroup/mb8</t>
  </si>
  <si>
    <t>/drives/SkyDrive/NIMBioS_projects/2015-03-18_Tumamoc/doggies/mb_3.2.5b_add_ingroup/mb9</t>
  </si>
  <si>
    <t>title</t>
  </si>
  <si>
    <t>mb3.2.5_mb1_orig</t>
  </si>
  <si>
    <t>mb3.2.5_mb2_orig</t>
  </si>
  <si>
    <t>mb3.2.5_mb2_mfixed</t>
  </si>
  <si>
    <t>mb3.2.5_mb3_orig</t>
  </si>
  <si>
    <t>mb3.2.5_mb4_orig</t>
  </si>
  <si>
    <t>mb3.2.5_mb5_orig</t>
  </si>
  <si>
    <t>mb3.2.5_mb6_orig</t>
  </si>
  <si>
    <t>mb3.2.5_mb7_orig</t>
  </si>
  <si>
    <t>mb3.2.5_mb8_orig</t>
  </si>
  <si>
    <t>mb3.2.5_mb9_orig</t>
  </si>
  <si>
    <t>mb3.2.5_mb1_root_unif</t>
  </si>
  <si>
    <t>mb3.2.5_mb1_fixed_root_unif</t>
  </si>
  <si>
    <t>mb3.2.5_mb2_root_unif</t>
  </si>
  <si>
    <t>mb3.2.5_mb3_root_unif</t>
  </si>
  <si>
    <t>mb3.2.5_mb4_root_unif</t>
  </si>
  <si>
    <t>mb3.2.5_mb5_root_unif</t>
  </si>
  <si>
    <t>mb3.2.5_mb6_root_unif</t>
  </si>
  <si>
    <t>mb3.2.5_mb7_root_unif</t>
  </si>
  <si>
    <t>mb3.2.5_mb8_root_unif</t>
  </si>
  <si>
    <t>mb3.2.5_mb9_root_unif</t>
  </si>
  <si>
    <t>mb3.2.0_mb6</t>
  </si>
  <si>
    <t>mb3.2.0_mb7</t>
  </si>
  <si>
    <t>mb3.2.0_mb8</t>
  </si>
  <si>
    <t>mb3.2.2_mb5</t>
  </si>
  <si>
    <t>mb3.2.2_mb6</t>
  </si>
  <si>
    <t>mb3.2.2_mb7</t>
  </si>
  <si>
    <t>mb3.2.2_mb8</t>
  </si>
  <si>
    <t>mb3.2.2_mb9</t>
  </si>
  <si>
    <t>mb3.2.5_mb5</t>
  </si>
  <si>
    <t>mb3.2.5_mb6</t>
  </si>
  <si>
    <t>mb3.2.5_mb7</t>
  </si>
  <si>
    <t>mb3.2.5_mb8</t>
  </si>
  <si>
    <t>mb3.2.5_mb9</t>
  </si>
  <si>
    <t>log pdfs</t>
  </si>
  <si>
    <t>mcc pdfs</t>
  </si>
  <si>
    <t>NA</t>
  </si>
  <si>
    <t>unif</t>
  </si>
  <si>
    <t>nonclock</t>
  </si>
  <si>
    <t>/drives/SkyDrive/NIMBioS_projects/2015-03-18_Tumamoc/doggies/r1/</t>
  </si>
  <si>
    <t>r1</t>
  </si>
  <si>
    <t>Beast2.1.3</t>
  </si>
  <si>
    <t>/drives/SkyDrive/NIMBioS_projects/2015-03-18_Tumamoc/doggies/r2/</t>
  </si>
  <si>
    <t>r2</t>
  </si>
  <si>
    <t>BDSS</t>
  </si>
  <si>
    <t>SABD</t>
  </si>
  <si>
    <t>Beast2.1.3_r1</t>
  </si>
  <si>
    <t>Beast2.1.3_r2</t>
  </si>
  <si>
    <t>Slater original dating analysis; changed only to include non-North America living species</t>
  </si>
  <si>
    <t>SD of estimated clock rate</t>
  </si>
  <si>
    <t>SD of estimated mean of branch rate variance parameter</t>
  </si>
  <si>
    <t>SD root age</t>
  </si>
  <si>
    <t>mean CV node ages</t>
  </si>
  <si>
    <t>mean CV non-constrained node ages</t>
  </si>
  <si>
    <t>offsetexp(45,50)</t>
  </si>
  <si>
    <t>Slater original non-dating analysis; changed only to include non-North America living species</t>
  </si>
  <si>
    <t>mb1 but with fossilized-BD tree prior</t>
  </si>
  <si>
    <t>mb2, but relrate param m fixed to 1</t>
  </si>
  <si>
    <t>gamma(1,1)</t>
  </si>
  <si>
    <t>mb3 but with priors on tree parameters explicitly set</t>
  </si>
  <si>
    <t>mb4 but with node calibrations removed, root date prior set to uniform(45,100)</t>
  </si>
  <si>
    <t>mb5; node calibrations removed, root date prior set to uniform(45,100); tree prior back to uniform</t>
  </si>
  <si>
    <t>mb5; node calibrations removed, root date prior set to uniform(45,100), IGRprior set to igrvarpr=uniform(0.0001, 200)</t>
  </si>
  <si>
    <t>m7; vague prior on clockrate</t>
  </si>
  <si>
    <t>m8; but with BDSS</t>
  </si>
  <si>
    <t>BEASTmasteR setup BDSS model, uniform priors, no node calibrations</t>
  </si>
  <si>
    <t>BEASTmasteR setup SABD model, uniform priors, no node calibrations</t>
  </si>
  <si>
    <t>n</t>
  </si>
  <si>
    <t>Base model</t>
  </si>
  <si>
    <t>Modifications beyond 9 base models</t>
  </si>
  <si>
    <t>uniform(0.0001, 200)</t>
  </si>
  <si>
    <t>flat</t>
  </si>
  <si>
    <t>UCLD</t>
  </si>
  <si>
    <t>IGR</t>
  </si>
  <si>
    <t>lognorm(-6,0.1)</t>
  </si>
  <si>
    <t>flattish</t>
  </si>
  <si>
    <t>unif(45,100)</t>
  </si>
  <si>
    <t>fixed</t>
  </si>
  <si>
    <t>variable</t>
  </si>
  <si>
    <t>cor</t>
  </si>
  <si>
    <t>n?</t>
  </si>
  <si>
    <t>none</t>
  </si>
  <si>
    <t>add treeagepr=uniform(45,50) to force non-gamma(1,1) tree age prior</t>
  </si>
  <si>
    <t>"</t>
  </si>
  <si>
    <t>unif treeagepr, m fixed, ingroup monophyletic</t>
  </si>
  <si>
    <t>offsetexp(45,50) treeagepr, m fixed, ingroup monophyletic</t>
  </si>
  <si>
    <t>Exponential(1.0)</t>
  </si>
  <si>
    <t>num</t>
  </si>
  <si>
    <t>SD split frequencies</t>
  </si>
  <si>
    <t>arithmetic mean marginal LnL</t>
  </si>
  <si>
    <t>harmonic mean marginal LnL</t>
  </si>
  <si>
    <t>MrBayes convergence warning</t>
  </si>
  <si>
    <t>nr</t>
  </si>
  <si>
    <t>For Beast2 analyses, tree length is not reported in the trace file, so the ESS for tree height (age of the root node) is reported</t>
  </si>
  <si>
    <t>not reported</t>
  </si>
  <si>
    <t>/drives/SkyDrive/NIMBioS_projects/2015-03-18_Tumamoc/doggies/mb_3.2.5b_add_ingroup/mb1</t>
  </si>
  <si>
    <t>exp(126.887)</t>
  </si>
  <si>
    <t>cor {3}</t>
  </si>
  <si>
    <t>Average ESS for Tree Length (TL) {1}</t>
  </si>
  <si>
    <t>Expected mean of actual used tree/root age prior (in my) {2}</t>
  </si>
  <si>
    <t>{3}</t>
  </si>
  <si>
    <t>The trace plots for this run (the Slater original run, with all taxa included) are not obviously crenelated, but do show significant correlations when plotted in Tracer.</t>
  </si>
  <si>
    <t>{1}</t>
  </si>
  <si>
    <t>{2}</t>
  </si>
  <si>
    <t>mb3.2.5_mb1</t>
  </si>
  <si>
    <t>/drives/SkyDrive/NIMBioS_projects/2015-03-18_Tumamoc/doggies/mb1/</t>
  </si>
  <si>
    <t>/drives/SkyDrive/NIMBioS_projects/2015-03-18_Tumamoc/doggies/mb2/</t>
  </si>
  <si>
    <t>/drives/SkyDrive/NIMBioS_projects/2015-03-18_Tumamoc/doggies/mb2_mfixed/</t>
  </si>
  <si>
    <t>/drives/SkyDrive/NIMBioS_projects/2015-03-18_Tumamoc/doggies/mb3/</t>
  </si>
  <si>
    <t>/drives/SkyDrive/NIMBioS_projects/2015-03-18_Tumamoc/doggies/mb4/</t>
  </si>
  <si>
    <t>/drives/SkyDrive/NIMBioS_projects/2015-03-18_Tumamoc/doggies/mb5/</t>
  </si>
  <si>
    <t>/drives/SkyDrive/NIMBioS_projects/2015-03-18_Tumamoc/doggies/mb6/</t>
  </si>
  <si>
    <t>/drives/SkyDrive/NIMBioS_projects/2015-03-18_Tumamoc/doggies/mb7/</t>
  </si>
  <si>
    <t>/drives/SkyDrive/NIMBioS_projects/2015-03-18_Tumamoc/doggies/mb8/</t>
  </si>
  <si>
    <t>/drives/SkyDrive/NIMBioS_projects/2015-03-18_Tumamoc/doggies/mb9/</t>
  </si>
  <si>
    <t>/drives/SkyDrive/NIMBioS_projects/2015-03-18_Tumamoc/doggies/mb_v3.2.5_root_unif/mb1/</t>
  </si>
  <si>
    <t>/drives/SkyDrive/NIMBioS_projects/2015-03-18_Tumamoc/doggies/mb_v3.2.5_root_unif/mb1_fixed/</t>
  </si>
  <si>
    <t>/drives/SkyDrive/NIMBioS_projects/2015-03-18_Tumamoc/doggies/mb_v3.2.5_root_unif/mb2/</t>
  </si>
  <si>
    <t>/drives/SkyDrive/NIMBioS_projects/2015-03-18_Tumamoc/doggies/mb_v3.2.5_root_unif/mb3/</t>
  </si>
  <si>
    <t>/drives/SkyDrive/NIMBioS_projects/2015-03-18_Tumamoc/doggies/mb_v3.2.5_root_unif/mb4/</t>
  </si>
  <si>
    <t>/drives/SkyDrive/NIMBioS_projects/2015-03-18_Tumamoc/doggies/mb_v3.2.5_root_unif/mb5/</t>
  </si>
  <si>
    <t>/drives/SkyDrive/NIMBioS_projects/2015-03-18_Tumamoc/doggies/mb_v3.2.5_root_unif/mb6/</t>
  </si>
  <si>
    <t>/drives/SkyDrive/NIMBioS_projects/2015-03-18_Tumamoc/doggies/mb_v3.2.5_root_unif/mb7/</t>
  </si>
  <si>
    <t>/drives/SkyDrive/NIMBioS_projects/2015-03-18_Tumamoc/doggies/mb_v3.2.5_root_unif/mb8/</t>
  </si>
  <si>
    <t>/drives/SkyDrive/NIMBioS_projects/2015-03-18_Tumamoc/doggies/mb_v3.2.5_root_unif/mb9/</t>
  </si>
  <si>
    <t>/drives/SkyDrive/NIMBioS_projects/2015-03-18_Tumamoc/doggies/mb_3.2.0b_add_ingroup/mb6/</t>
  </si>
  <si>
    <t>/drives/SkyDrive/NIMBioS_projects/2015-03-18_Tumamoc/doggies/mb_3.2.0b_add_ingroup/mb7/</t>
  </si>
  <si>
    <t>/drives/SkyDrive/NIMBioS_projects/2015-03-18_Tumamoc/doggies/mb_3.2.0b_add_ingroup/mb8/</t>
  </si>
  <si>
    <t>/drives/SkyDrive/NIMBioS_projects/2015-03-18_Tumamoc/doggies/mb_3.2.2b_add_ingroup/mb5/</t>
  </si>
  <si>
    <t>/drives/SkyDrive/NIMBioS_projects/2015-03-18_Tumamoc/doggies/mb_3.2.2b_add_ingroup/mb6/</t>
  </si>
  <si>
    <t>/drives/SkyDrive/NIMBioS_projects/2015-03-18_Tumamoc/doggies/mb_3.2.2b_add_ingroup/mb7/</t>
  </si>
  <si>
    <t>/drives/SkyDrive/NIMBioS_projects/2015-03-18_Tumamoc/doggies/mb_3.2.2b_add_ingroup/mb8/</t>
  </si>
  <si>
    <t>/drives/SkyDrive/NIMBioS_projects/2015-03-18_Tumamoc/doggies/mb_3.2.2b_add_ingroup/mb9/</t>
  </si>
  <si>
    <t>/drives/SkyDrive/NIMBioS_projects/2015-03-18_Tumamoc/doggies/mb_3.2.5b_add_ingroup/mb1/</t>
  </si>
  <si>
    <t>/drives/SkyDrive/NIMBioS_projects/2015-03-18_Tumamoc/doggies/mb_3.2.5b_add_ingroup/mb5/</t>
  </si>
  <si>
    <t>/drives/SkyDrive/NIMBioS_projects/2015-03-18_Tumamoc/doggies/mb_3.2.5b_add_ingroup/mb6/</t>
  </si>
  <si>
    <t>/drives/SkyDrive/NIMBioS_projects/2015-03-18_Tumamoc/doggies/mb_3.2.5b_add_ingroup/mb7/</t>
  </si>
  <si>
    <t>/drives/SkyDrive/NIMBioS_projects/2015-03-18_Tumamoc/doggies/mb_3.2.5b_add_ingroup/mb8/</t>
  </si>
  <si>
    <t>/drives/SkyDrive/NIMBioS_projects/2015-03-18_Tumamoc/doggies/mb_3.2.5b_add_ingroup/mb9/</t>
  </si>
  <si>
    <t>/drives/SkyDrive/NIMBioS_projects/2015-03-18_Tumamoc/doggies/mb_3.2.5b_add_ingroup/mb10</t>
  </si>
  <si>
    <t>/drives/SkyDrive/NIMBioS_projects/2015-03-18_Tumamoc/doggies/mb_3.2.5b_add_ingroup/mb10/</t>
  </si>
  <si>
    <t>mb3.2.5_mb10</t>
  </si>
  <si>
    <t>mb10</t>
  </si>
  <si>
    <t>topological RF distance to undated MrBayes MCC tree (max=260)</t>
  </si>
  <si>
    <t>mb9a</t>
  </si>
  <si>
    <t>mb9b</t>
  </si>
  <si>
    <t>mb9c</t>
  </si>
  <si>
    <t>unif treeagepr, m fixed, ingroup monophyletic; changed to 4 runs, lower temperature (0.05)</t>
  </si>
  <si>
    <t>unif treeagepr, m fixed, ingroup monophyletic; changed to 4 runs, higher temperature (1)</t>
  </si>
  <si>
    <t>unif treeagepr, m fixed, ingroup monophyletic; changed to 4 runs, same default temperature (0.5)</t>
  </si>
  <si>
    <t>36a</t>
  </si>
  <si>
    <t>36b</t>
  </si>
  <si>
    <t>36c</t>
  </si>
  <si>
    <t>/drives/SkyDrive/NIMBioS_projects/2015-03-18_Tumamoc/doggies/mb_3.2.5b_add_ingroup/mb9a</t>
  </si>
  <si>
    <t>/drives/SkyDrive/NIMBioS_projects/2015-03-18_Tumamoc/doggies/mb_3.2.5b_add_ingroup/mb9b</t>
  </si>
  <si>
    <t>/drives/SkyDrive/NIMBioS_projects/2015-03-18_Tumamoc/doggies/mb_3.2.5b_add_ingroup/mb9c</t>
  </si>
  <si>
    <t>Focal analyses name in main text</t>
  </si>
  <si>
    <t>mb3.2.5_mb9a</t>
  </si>
  <si>
    <t>mb3.2.5_mb9b</t>
  </si>
  <si>
    <t>mb3.2.5_mb9c</t>
  </si>
  <si>
    <t>Working directory</t>
  </si>
  <si>
    <t>Wild dog+Dhole in correct position?</t>
  </si>
  <si>
    <t>/drives/SkyDrive/NIMBioS_projects/2015-03-18_Tumamoc/doggies/mb_3.2.5b_add_ingroup/mb9a/</t>
  </si>
  <si>
    <t>/drives/SkyDrive/NIMBioS_projects/2015-03-18_Tumamoc/doggies/mb_3.2.5b_add_ingroup/mb9b/</t>
  </si>
  <si>
    <t>/drives/SkyDrive/NIMBioS_projects/2015-03-18_Tumamoc/doggies/mb_3.2.5b_add_ingroup/mb9c/</t>
  </si>
  <si>
    <r>
      <rPr>
        <b/>
        <sz val="12"/>
        <color theme="1"/>
        <rFont val="Calibri"/>
        <family val="2"/>
        <scheme val="minor"/>
      </rPr>
      <t xml:space="preserve">Supplemental Table S1. </t>
    </r>
    <r>
      <rPr>
        <sz val="12"/>
        <color theme="1"/>
        <rFont val="Calibri"/>
        <family val="2"/>
        <scheme val="minor"/>
      </rPr>
      <t>Summary settings and results of all 40 tip-dating runs.</t>
    </r>
  </si>
  <si>
    <t>fossil (SABD)</t>
  </si>
  <si>
    <t>fossil (BDSS)</t>
  </si>
  <si>
    <t xml:space="preserve">Tree Prior
(MrBayes's fossilized birth-death is similar to Beast2 BDSS;  when ancestors are sampled, similar to Beast2 SABD)
</t>
  </si>
  <si>
    <t>prset samplestrat = random; [SABD tree prior]</t>
  </si>
  <si>
    <t>mb9 but prset samplestrat = fossiltips; (no sampled ancestors)</t>
  </si>
  <si>
    <t>(Note: These three analyses were added after pre-publication reviews suggested altering the number of runs and/or temperature to improve MrBayes search/convergence in the MrBayes 3.2.5 mb9 (BDSS) run, which tended to place wild dogs in the extinct Borophagines.)</t>
  </si>
  <si>
    <t>Percentage RF difference to MrBayes MCC tree (max=260)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</si>
</sst>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5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0" borderId="3" xfId="0" applyBorder="1" applyAlignment="1"/>
    <xf numFmtId="0" fontId="0" fillId="0" borderId="3" xfId="0" applyBorder="1"/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/>
    <xf numFmtId="0" fontId="0" fillId="0" borderId="2" xfId="0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0" fillId="2" borderId="3" xfId="0" applyFill="1" applyBorder="1"/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5" fillId="2" borderId="1" xfId="0" applyFont="1" applyFill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4" xfId="0" applyFont="1" applyBorder="1"/>
    <xf numFmtId="0" fontId="0" fillId="0" borderId="0" xfId="0" applyBorder="1" applyAlignment="1"/>
    <xf numFmtId="0" fontId="0" fillId="0" borderId="0" xfId="0" applyFill="1" applyBorder="1" applyAlignment="1"/>
    <xf numFmtId="0" fontId="7" fillId="0" borderId="0" xfId="0" applyFont="1" applyAlignme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64" fontId="0" fillId="2" borderId="0" xfId="501" applyNumberFormat="1" applyFont="1" applyFill="1"/>
  </cellXfs>
  <cellStyles count="5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Normal" xfId="0" builtinId="0"/>
    <cellStyle name="Percent" xfId="50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W108"/>
  <sheetViews>
    <sheetView tabSelected="1" topLeftCell="B1" workbookViewId="0">
      <pane xSplit="12" ySplit="5" topLeftCell="N6" activePane="bottomRight" state="frozen"/>
      <selection activeCell="B1" sqref="B1"/>
      <selection pane="topRight" activeCell="F1" sqref="F1"/>
      <selection pane="bottomLeft" activeCell="B6" sqref="B6"/>
      <selection pane="bottomRight" activeCell="C5" sqref="C5"/>
    </sheetView>
  </sheetViews>
  <sheetFormatPr baseColWidth="10" defaultRowHeight="15" x14ac:dyDescent="0"/>
  <cols>
    <col min="1" max="1" width="10.83203125" style="10"/>
    <col min="2" max="2" width="2.1640625" style="1" customWidth="1"/>
    <col min="3" max="3" width="4.6640625" style="10" customWidth="1"/>
    <col min="4" max="8" width="8" style="10" customWidth="1"/>
    <col min="9" max="9" width="7" style="1" customWidth="1"/>
    <col min="10" max="10" width="8.83203125" style="1" customWidth="1"/>
    <col min="11" max="11" width="8.83203125" style="34" customWidth="1"/>
    <col min="12" max="12" width="13.5" style="1" customWidth="1"/>
    <col min="13" max="13" width="16" style="1" customWidth="1"/>
    <col min="14" max="14" width="5" style="2" customWidth="1"/>
    <col min="15" max="15" width="13.6640625" style="1" customWidth="1"/>
    <col min="16" max="17" width="6.1640625" style="1" customWidth="1"/>
    <col min="18" max="18" width="6.1640625" style="10" customWidth="1"/>
    <col min="19" max="27" width="6.1640625" style="1" customWidth="1"/>
    <col min="28" max="28" width="6.1640625" style="35" customWidth="1"/>
    <col min="29" max="30" width="6.1640625" style="1" customWidth="1"/>
    <col min="31" max="31" width="6.83203125" style="1" customWidth="1"/>
    <col min="32" max="35" width="6.1640625" style="1" customWidth="1"/>
    <col min="36" max="36" width="7" style="1" customWidth="1"/>
    <col min="37" max="37" width="6.1640625" style="1" customWidth="1"/>
    <col min="38" max="38" width="8" style="1" customWidth="1"/>
    <col min="39" max="40" width="6.1640625" style="1" customWidth="1"/>
    <col min="41" max="43" width="6.83203125" style="1" customWidth="1"/>
    <col min="44" max="44" width="6.83203125" style="34" customWidth="1"/>
    <col min="45" max="45" width="6.6640625" style="1" customWidth="1"/>
    <col min="46" max="46" width="10.83203125" style="6"/>
    <col min="47" max="16384" width="10.83203125" style="1"/>
  </cols>
  <sheetData>
    <row r="2" spans="1:49">
      <c r="B2" s="43" t="s">
        <v>259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49" ht="1" customHeight="1"/>
    <row r="4" spans="1:49" ht="10" customHeight="1" thickBot="1"/>
    <row r="5" spans="1:49" s="5" customFormat="1" ht="180" customHeight="1" thickTop="1" thickBot="1">
      <c r="A5" s="19"/>
      <c r="B5" s="17" t="s">
        <v>254</v>
      </c>
      <c r="C5" s="17" t="s">
        <v>181</v>
      </c>
      <c r="D5" s="17" t="s">
        <v>182</v>
      </c>
      <c r="E5" s="17" t="s">
        <v>185</v>
      </c>
      <c r="F5" s="17" t="s">
        <v>192</v>
      </c>
      <c r="G5" s="17" t="s">
        <v>183</v>
      </c>
      <c r="H5" s="17" t="s">
        <v>184</v>
      </c>
      <c r="I5" s="17" t="s">
        <v>14</v>
      </c>
      <c r="J5" s="17" t="s">
        <v>0</v>
      </c>
      <c r="K5" s="17" t="s">
        <v>250</v>
      </c>
      <c r="L5" s="17" t="s">
        <v>1</v>
      </c>
      <c r="M5" s="17" t="s">
        <v>94</v>
      </c>
      <c r="N5" s="21" t="s">
        <v>17</v>
      </c>
      <c r="O5" s="21" t="s">
        <v>262</v>
      </c>
      <c r="P5" s="21" t="s">
        <v>3</v>
      </c>
      <c r="Q5" s="21" t="s">
        <v>2</v>
      </c>
      <c r="R5" s="21" t="s">
        <v>193</v>
      </c>
      <c r="S5" s="21" t="s">
        <v>15</v>
      </c>
      <c r="T5" s="21" t="s">
        <v>145</v>
      </c>
      <c r="U5" s="21" t="s">
        <v>16</v>
      </c>
      <c r="V5" s="21" t="s">
        <v>146</v>
      </c>
      <c r="W5" s="21" t="s">
        <v>147</v>
      </c>
      <c r="X5" s="17" t="s">
        <v>18</v>
      </c>
      <c r="Y5" s="17" t="s">
        <v>21</v>
      </c>
      <c r="Z5" s="17" t="s">
        <v>20</v>
      </c>
      <c r="AA5" s="21" t="s">
        <v>19</v>
      </c>
      <c r="AB5" s="21" t="s">
        <v>237</v>
      </c>
      <c r="AC5" s="21" t="s">
        <v>266</v>
      </c>
      <c r="AD5" s="17" t="s">
        <v>6</v>
      </c>
      <c r="AE5" s="17" t="s">
        <v>7</v>
      </c>
      <c r="AF5" s="17" t="s">
        <v>30</v>
      </c>
      <c r="AG5" s="17" t="s">
        <v>143</v>
      </c>
      <c r="AH5" s="17" t="s">
        <v>9</v>
      </c>
      <c r="AI5" s="21" t="s">
        <v>8</v>
      </c>
      <c r="AJ5" s="21" t="s">
        <v>12</v>
      </c>
      <c r="AK5" s="21" t="s">
        <v>31</v>
      </c>
      <c r="AL5" s="21" t="s">
        <v>144</v>
      </c>
      <c r="AM5" s="17" t="s">
        <v>10</v>
      </c>
      <c r="AN5" s="17" t="s">
        <v>11</v>
      </c>
      <c r="AO5" s="21" t="s">
        <v>22</v>
      </c>
      <c r="AP5" s="21" t="s">
        <v>24</v>
      </c>
      <c r="AQ5" s="21" t="s">
        <v>23</v>
      </c>
      <c r="AR5" s="21" t="s">
        <v>255</v>
      </c>
      <c r="AS5" s="17" t="s">
        <v>163</v>
      </c>
      <c r="AT5" s="18" t="s">
        <v>162</v>
      </c>
      <c r="AU5" s="19"/>
      <c r="AV5" s="19"/>
      <c r="AW5" s="19"/>
    </row>
    <row r="6" spans="1:49" s="5" customFormat="1" ht="17" customHeight="1" thickTop="1">
      <c r="B6" s="6" t="s">
        <v>133</v>
      </c>
      <c r="C6" s="31">
        <v>1</v>
      </c>
      <c r="D6" s="6" t="s">
        <v>130</v>
      </c>
      <c r="E6" s="9" t="s">
        <v>130</v>
      </c>
      <c r="F6" s="6">
        <v>705</v>
      </c>
      <c r="G6" s="6">
        <v>-2891.7651999999998</v>
      </c>
      <c r="H6" s="6" t="s">
        <v>186</v>
      </c>
      <c r="I6" s="15" t="s">
        <v>134</v>
      </c>
      <c r="J6" s="15" t="s">
        <v>135</v>
      </c>
      <c r="K6" s="15" t="s">
        <v>134</v>
      </c>
      <c r="L6" s="15" t="s">
        <v>134</v>
      </c>
      <c r="M6" s="15" t="str">
        <f>""&amp;J6&amp;"_"&amp;L6</f>
        <v>Beast2.1.3_r1</v>
      </c>
      <c r="N6" s="24" t="s">
        <v>161</v>
      </c>
      <c r="O6" s="25" t="s">
        <v>138</v>
      </c>
      <c r="P6" s="25" t="s">
        <v>131</v>
      </c>
      <c r="Q6" s="25" t="s">
        <v>131</v>
      </c>
      <c r="R6" s="24" t="s">
        <v>165</v>
      </c>
      <c r="S6" s="33">
        <v>40.539797800000002</v>
      </c>
      <c r="T6" s="33">
        <v>0.530612244897959</v>
      </c>
      <c r="U6" s="33">
        <v>1.30886751708949E-2</v>
      </c>
      <c r="V6" s="33">
        <v>7.8574364683105996E-2</v>
      </c>
      <c r="W6" s="33">
        <v>7.8698944734673898E-2</v>
      </c>
      <c r="X6">
        <v>0.73894696969697005</v>
      </c>
      <c r="Y6">
        <v>0.70168141592920397</v>
      </c>
      <c r="Z6">
        <v>0.96057894736842098</v>
      </c>
      <c r="AA6" s="33">
        <v>7.4760941104761794E-2</v>
      </c>
      <c r="AB6" s="33">
        <v>94</v>
      </c>
      <c r="AC6" s="44">
        <f>AB6/260</f>
        <v>0.36153846153846153</v>
      </c>
      <c r="AD6" s="16" t="s">
        <v>131</v>
      </c>
      <c r="AE6" s="16" t="s">
        <v>165</v>
      </c>
      <c r="AF6">
        <v>3.8039432014525199E-2</v>
      </c>
      <c r="AG6">
        <v>7.5705533919511996E-3</v>
      </c>
      <c r="AH6" s="16" t="s">
        <v>166</v>
      </c>
      <c r="AI6" s="22" t="s">
        <v>131</v>
      </c>
      <c r="AJ6" s="29" t="s">
        <v>165</v>
      </c>
      <c r="AK6" s="33">
        <v>1.20221398123243</v>
      </c>
      <c r="AL6" s="33">
        <v>0.113987600984575</v>
      </c>
      <c r="AM6" s="16" t="s">
        <v>171</v>
      </c>
      <c r="AN6" s="40" t="s">
        <v>161</v>
      </c>
      <c r="AO6" s="24" t="s">
        <v>175</v>
      </c>
      <c r="AP6" s="24" t="s">
        <v>29</v>
      </c>
      <c r="AQ6" s="24" t="s">
        <v>29</v>
      </c>
      <c r="AR6" s="24" t="s">
        <v>29</v>
      </c>
      <c r="AT6" s="8" t="s">
        <v>159</v>
      </c>
    </row>
    <row r="7" spans="1:49" s="5" customFormat="1" ht="17" customHeight="1">
      <c r="B7" s="6" t="s">
        <v>136</v>
      </c>
      <c r="C7" s="31">
        <v>2</v>
      </c>
      <c r="D7" s="6" t="s">
        <v>130</v>
      </c>
      <c r="E7" s="9" t="s">
        <v>130</v>
      </c>
      <c r="F7" s="6">
        <v>1801</v>
      </c>
      <c r="G7" s="6">
        <v>-2894.1469999999999</v>
      </c>
      <c r="H7" s="6" t="s">
        <v>186</v>
      </c>
      <c r="I7" s="11" t="s">
        <v>137</v>
      </c>
      <c r="J7" s="11" t="s">
        <v>135</v>
      </c>
      <c r="K7" s="11" t="s">
        <v>137</v>
      </c>
      <c r="L7" s="11" t="s">
        <v>137</v>
      </c>
      <c r="M7" s="11" t="str">
        <f>""&amp;J7&amp;"_"&amp;L7</f>
        <v>Beast2.1.3_r2</v>
      </c>
      <c r="N7" s="26" t="s">
        <v>161</v>
      </c>
      <c r="O7" s="27" t="s">
        <v>139</v>
      </c>
      <c r="P7" s="27" t="s">
        <v>131</v>
      </c>
      <c r="Q7" s="27" t="s">
        <v>131</v>
      </c>
      <c r="R7" s="26" t="s">
        <v>165</v>
      </c>
      <c r="S7" s="33">
        <v>40.000000300000004</v>
      </c>
      <c r="T7" s="33">
        <v>0.29591836734693799</v>
      </c>
      <c r="U7" s="33">
        <v>7.3979591281887504E-3</v>
      </c>
      <c r="V7" s="33">
        <v>6.7983565446986902E-2</v>
      </c>
      <c r="W7" s="33">
        <v>6.7950158727227802E-2</v>
      </c>
      <c r="X7">
        <v>0.76894696969696996</v>
      </c>
      <c r="Y7">
        <v>0.73614912280701705</v>
      </c>
      <c r="Z7">
        <v>0.97666666666666702</v>
      </c>
      <c r="AA7" s="33">
        <v>8.5766812479299501E-2</v>
      </c>
      <c r="AB7" s="33">
        <v>88</v>
      </c>
      <c r="AC7" s="44">
        <f>AB7/260</f>
        <v>0.33846153846153848</v>
      </c>
      <c r="AD7" s="12" t="s">
        <v>131</v>
      </c>
      <c r="AE7" s="12" t="s">
        <v>165</v>
      </c>
      <c r="AF7">
        <v>5.3074716963019998E-2</v>
      </c>
      <c r="AG7">
        <v>1.14087437871787E-2</v>
      </c>
      <c r="AH7" s="12" t="s">
        <v>166</v>
      </c>
      <c r="AI7" s="23" t="s">
        <v>131</v>
      </c>
      <c r="AJ7" s="30" t="s">
        <v>165</v>
      </c>
      <c r="AK7" s="33">
        <v>1.23646109354334</v>
      </c>
      <c r="AL7" s="33">
        <v>0.11381682621103099</v>
      </c>
      <c r="AM7" s="12" t="s">
        <v>171</v>
      </c>
      <c r="AN7" s="41" t="s">
        <v>161</v>
      </c>
      <c r="AO7" s="26" t="s">
        <v>175</v>
      </c>
      <c r="AP7" s="26" t="s">
        <v>29</v>
      </c>
      <c r="AQ7" s="26" t="s">
        <v>29</v>
      </c>
      <c r="AR7" s="26" t="s">
        <v>29</v>
      </c>
      <c r="AT7" s="8" t="s">
        <v>160</v>
      </c>
    </row>
    <row r="8" spans="1:49">
      <c r="B8" s="6" t="s">
        <v>25</v>
      </c>
      <c r="C8" s="31">
        <v>3</v>
      </c>
      <c r="D8" s="6">
        <v>1.7017000000000001E-2</v>
      </c>
      <c r="E8" s="9" t="s">
        <v>161</v>
      </c>
      <c r="F8" s="6">
        <v>53.47</v>
      </c>
      <c r="G8" s="6">
        <v>-2868.22</v>
      </c>
      <c r="H8" s="6">
        <v>-3036.01</v>
      </c>
      <c r="I8" s="11" t="s">
        <v>26</v>
      </c>
      <c r="J8" s="11" t="s">
        <v>27</v>
      </c>
      <c r="K8" s="11"/>
      <c r="L8" s="11" t="s">
        <v>28</v>
      </c>
      <c r="M8" s="11" t="str">
        <f>"mb"&amp;J8&amp;"_"&amp;L8</f>
        <v>mb3.2.5_mb1_orig</v>
      </c>
      <c r="N8" s="26" t="s">
        <v>29</v>
      </c>
      <c r="O8" s="27" t="s">
        <v>131</v>
      </c>
      <c r="P8" s="27" t="s">
        <v>148</v>
      </c>
      <c r="Q8" s="27" t="s">
        <v>152</v>
      </c>
      <c r="R8" s="26">
        <v>1</v>
      </c>
      <c r="S8" s="33">
        <v>43.376338699999998</v>
      </c>
      <c r="T8" s="33">
        <v>1.1326530612244901</v>
      </c>
      <c r="U8" s="33">
        <v>2.61122329631867E-2</v>
      </c>
      <c r="V8" s="33">
        <v>0.107903198131553</v>
      </c>
      <c r="W8" s="33">
        <v>0.11507402238421301</v>
      </c>
      <c r="X8">
        <v>0.68742424242424205</v>
      </c>
      <c r="Y8">
        <v>0.63486725663716803</v>
      </c>
      <c r="Z8">
        <v>1</v>
      </c>
      <c r="AA8" s="33">
        <v>6.1225292742634697E-2</v>
      </c>
      <c r="AB8" s="33">
        <v>88</v>
      </c>
      <c r="AC8" s="44">
        <f t="shared" ref="AC8:AC42" si="0">AB8/260</f>
        <v>0.33846153846153848</v>
      </c>
      <c r="AD8" s="12" t="s">
        <v>168</v>
      </c>
      <c r="AE8" s="13">
        <v>2.5000000000000001E-3</v>
      </c>
      <c r="AF8">
        <v>3.0905944680000002E-3</v>
      </c>
      <c r="AG8">
        <v>7.6028241589139298E-4</v>
      </c>
      <c r="AH8" s="12" t="s">
        <v>167</v>
      </c>
      <c r="AI8" s="27" t="s">
        <v>190</v>
      </c>
      <c r="AJ8" s="30">
        <f>1/126.887</f>
        <v>7.8810280012924887E-3</v>
      </c>
      <c r="AK8" s="33">
        <v>9.5923768060000008E-3</v>
      </c>
      <c r="AL8" s="33">
        <v>3.2109016190175698E-3</v>
      </c>
      <c r="AM8" s="12" t="s">
        <v>172</v>
      </c>
      <c r="AN8" s="41" t="s">
        <v>191</v>
      </c>
      <c r="AO8" s="26" t="s">
        <v>29</v>
      </c>
      <c r="AP8" s="26" t="s">
        <v>29</v>
      </c>
      <c r="AQ8" s="26" t="s">
        <v>29</v>
      </c>
      <c r="AR8" s="26" t="s">
        <v>29</v>
      </c>
      <c r="AS8" s="6"/>
      <c r="AT8" s="6" t="s">
        <v>142</v>
      </c>
    </row>
    <row r="9" spans="1:49">
      <c r="B9" s="6" t="s">
        <v>32</v>
      </c>
      <c r="C9" s="31">
        <v>4</v>
      </c>
      <c r="D9" s="6">
        <v>2.3747999999999998E-2</v>
      </c>
      <c r="E9" s="9" t="s">
        <v>161</v>
      </c>
      <c r="F9" s="6">
        <v>19.100000000000001</v>
      </c>
      <c r="G9" s="6">
        <v>-2823.02</v>
      </c>
      <c r="H9" s="6">
        <v>-2892.26</v>
      </c>
      <c r="I9" s="11" t="s">
        <v>40</v>
      </c>
      <c r="J9" s="11" t="s">
        <v>27</v>
      </c>
      <c r="K9" s="11"/>
      <c r="L9" s="11" t="s">
        <v>49</v>
      </c>
      <c r="M9" s="11" t="str">
        <f t="shared" ref="M9:M41" si="1">"mb"&amp;J9&amp;"_"&amp;L9</f>
        <v>mb3.2.5_mb2_orig</v>
      </c>
      <c r="N9" s="26" t="s">
        <v>130</v>
      </c>
      <c r="O9" s="27" t="s">
        <v>132</v>
      </c>
      <c r="P9" s="27" t="s">
        <v>130</v>
      </c>
      <c r="Q9" s="27" t="s">
        <v>130</v>
      </c>
      <c r="R9" s="26" t="s">
        <v>130</v>
      </c>
      <c r="S9" s="33">
        <v>1.6667953</v>
      </c>
      <c r="T9" s="33">
        <v>1.0510204081632699</v>
      </c>
      <c r="U9" s="33">
        <v>0.63056357800100904</v>
      </c>
      <c r="V9" s="33">
        <v>0.71064468880194398</v>
      </c>
      <c r="W9" s="33">
        <v>0.70445738902354504</v>
      </c>
      <c r="X9">
        <v>0.70741666666666703</v>
      </c>
      <c r="Y9">
        <v>0.66156140350877202</v>
      </c>
      <c r="Z9">
        <v>0.99783333333333302</v>
      </c>
      <c r="AA9" s="33">
        <v>8.5084009096615204E-2</v>
      </c>
      <c r="AB9" s="33">
        <v>54</v>
      </c>
      <c r="AC9" s="44">
        <f t="shared" si="0"/>
        <v>0.2076923076923077</v>
      </c>
      <c r="AD9" s="12" t="s">
        <v>130</v>
      </c>
      <c r="AE9" s="12" t="s">
        <v>130</v>
      </c>
      <c r="AF9" t="s">
        <v>130</v>
      </c>
      <c r="AG9" t="s">
        <v>130</v>
      </c>
      <c r="AH9" s="12" t="s">
        <v>130</v>
      </c>
      <c r="AI9" s="23" t="s">
        <v>130</v>
      </c>
      <c r="AJ9" s="23" t="s">
        <v>130</v>
      </c>
      <c r="AK9" s="33" t="s">
        <v>130</v>
      </c>
      <c r="AL9" s="33" t="s">
        <v>130</v>
      </c>
      <c r="AM9" s="12" t="s">
        <v>172</v>
      </c>
      <c r="AN9" s="41" t="s">
        <v>29</v>
      </c>
      <c r="AO9" s="26" t="s">
        <v>29</v>
      </c>
      <c r="AP9" s="26" t="s">
        <v>29</v>
      </c>
      <c r="AQ9" s="26" t="s">
        <v>29</v>
      </c>
      <c r="AR9" s="26" t="s">
        <v>29</v>
      </c>
      <c r="AS9" s="6"/>
      <c r="AT9" s="6" t="s">
        <v>149</v>
      </c>
    </row>
    <row r="10" spans="1:49">
      <c r="B10" s="6" t="s">
        <v>57</v>
      </c>
      <c r="C10" s="31">
        <v>5</v>
      </c>
      <c r="D10" s="6">
        <v>2.5794000000000001E-2</v>
      </c>
      <c r="E10" s="9" t="s">
        <v>161</v>
      </c>
      <c r="F10" s="6">
        <v>729.68</v>
      </c>
      <c r="G10" s="6">
        <v>-2827.11</v>
      </c>
      <c r="H10" s="6">
        <v>-2891.44</v>
      </c>
      <c r="I10" s="11" t="s">
        <v>48</v>
      </c>
      <c r="J10" s="11" t="s">
        <v>27</v>
      </c>
      <c r="K10" s="11"/>
      <c r="L10" s="11" t="s">
        <v>48</v>
      </c>
      <c r="M10" s="11" t="str">
        <f t="shared" si="1"/>
        <v>mb3.2.5_mb2_mfixed</v>
      </c>
      <c r="N10" s="26" t="s">
        <v>130</v>
      </c>
      <c r="O10" s="27" t="s">
        <v>132</v>
      </c>
      <c r="P10" s="27" t="s">
        <v>130</v>
      </c>
      <c r="Q10" s="27" t="s">
        <v>130</v>
      </c>
      <c r="R10" s="26" t="s">
        <v>130</v>
      </c>
      <c r="S10" s="33">
        <v>0.93490689999999999</v>
      </c>
      <c r="T10" s="33">
        <v>0.10969387755102</v>
      </c>
      <c r="U10" s="33">
        <v>0.117331338073364</v>
      </c>
      <c r="V10" s="33">
        <v>0.28320246980743302</v>
      </c>
      <c r="W10" s="33">
        <v>0.29621159698469102</v>
      </c>
      <c r="X10">
        <v>0.70378787878787896</v>
      </c>
      <c r="Y10">
        <v>0.657447368421053</v>
      </c>
      <c r="Z10">
        <v>0.99727777777777804</v>
      </c>
      <c r="AA10" s="33">
        <v>5.3901542879376201E-2</v>
      </c>
      <c r="AB10" s="33">
        <v>64</v>
      </c>
      <c r="AC10" s="44">
        <f t="shared" si="0"/>
        <v>0.24615384615384617</v>
      </c>
      <c r="AD10" s="12" t="s">
        <v>130</v>
      </c>
      <c r="AE10" s="12" t="s">
        <v>130</v>
      </c>
      <c r="AF10" t="s">
        <v>130</v>
      </c>
      <c r="AG10" t="s">
        <v>130</v>
      </c>
      <c r="AH10" s="12" t="s">
        <v>130</v>
      </c>
      <c r="AI10" s="23" t="s">
        <v>130</v>
      </c>
      <c r="AJ10" s="23" t="s">
        <v>130</v>
      </c>
      <c r="AK10" s="33" t="s">
        <v>130</v>
      </c>
      <c r="AL10" s="33" t="s">
        <v>130</v>
      </c>
      <c r="AM10" s="12" t="s">
        <v>171</v>
      </c>
      <c r="AN10" s="41" t="s">
        <v>161</v>
      </c>
      <c r="AO10" s="26" t="s">
        <v>29</v>
      </c>
      <c r="AP10" s="26" t="s">
        <v>161</v>
      </c>
      <c r="AQ10" s="26" t="s">
        <v>29</v>
      </c>
      <c r="AR10" s="26" t="s">
        <v>29</v>
      </c>
      <c r="AS10" s="6"/>
      <c r="AT10" s="6" t="s">
        <v>151</v>
      </c>
    </row>
    <row r="11" spans="1:49">
      <c r="B11" s="6" t="s">
        <v>33</v>
      </c>
      <c r="C11" s="31">
        <v>6</v>
      </c>
      <c r="D11" s="6">
        <v>0.11340699999999999</v>
      </c>
      <c r="E11" s="9" t="s">
        <v>161</v>
      </c>
      <c r="F11" s="6">
        <v>16.510000000000002</v>
      </c>
      <c r="G11" s="6">
        <v>-2933.38</v>
      </c>
      <c r="H11" s="6">
        <v>-3263.49</v>
      </c>
      <c r="I11" s="11" t="s">
        <v>41</v>
      </c>
      <c r="J11" s="11" t="s">
        <v>27</v>
      </c>
      <c r="K11" s="11"/>
      <c r="L11" s="11" t="s">
        <v>50</v>
      </c>
      <c r="M11" s="11" t="str">
        <f t="shared" si="1"/>
        <v>mb3.2.5_mb3_orig</v>
      </c>
      <c r="N11" s="26" t="s">
        <v>29</v>
      </c>
      <c r="O11" s="28" t="s">
        <v>261</v>
      </c>
      <c r="P11" s="27" t="s">
        <v>148</v>
      </c>
      <c r="Q11" s="27" t="s">
        <v>152</v>
      </c>
      <c r="R11" s="26">
        <v>1</v>
      </c>
      <c r="S11" s="33">
        <v>41.867551900000002</v>
      </c>
      <c r="T11" s="33">
        <v>0.84693877551020402</v>
      </c>
      <c r="U11" s="33">
        <v>2.02290016271576E-2</v>
      </c>
      <c r="V11" s="33">
        <v>4.8949873120455199E-2</v>
      </c>
      <c r="W11" s="33">
        <v>5.3357134940732499E-2</v>
      </c>
      <c r="X11">
        <v>0.73219696969697001</v>
      </c>
      <c r="Y11">
        <v>0.68716814159291995</v>
      </c>
      <c r="Z11">
        <v>1</v>
      </c>
      <c r="AA11" s="33">
        <v>8.1156919313085094E-2</v>
      </c>
      <c r="AB11" s="33">
        <v>112</v>
      </c>
      <c r="AC11" s="44">
        <f t="shared" si="0"/>
        <v>0.43076923076923079</v>
      </c>
      <c r="AD11" s="12" t="s">
        <v>168</v>
      </c>
      <c r="AE11" s="13">
        <v>2.5000000000000001E-3</v>
      </c>
      <c r="AF11">
        <v>3.1856457290000001E-3</v>
      </c>
      <c r="AG11">
        <v>9.9472039782035407E-4</v>
      </c>
      <c r="AH11" s="12" t="s">
        <v>167</v>
      </c>
      <c r="AI11" s="27" t="s">
        <v>190</v>
      </c>
      <c r="AJ11" s="30">
        <f>1/126.887</f>
        <v>7.8810280012924887E-3</v>
      </c>
      <c r="AK11" s="33">
        <v>6.6980720469999996E-3</v>
      </c>
      <c r="AL11" s="33">
        <v>2.45671735930909E-3</v>
      </c>
      <c r="AM11" s="12" t="s">
        <v>172</v>
      </c>
      <c r="AN11" s="41" t="s">
        <v>29</v>
      </c>
      <c r="AO11" s="26" t="s">
        <v>29</v>
      </c>
      <c r="AP11" s="26" t="s">
        <v>29</v>
      </c>
      <c r="AQ11" s="26" t="s">
        <v>29</v>
      </c>
      <c r="AR11" s="26" t="s">
        <v>29</v>
      </c>
      <c r="AS11" s="6"/>
      <c r="AT11" s="6" t="s">
        <v>150</v>
      </c>
    </row>
    <row r="12" spans="1:49">
      <c r="B12" s="6" t="s">
        <v>34</v>
      </c>
      <c r="C12" s="31">
        <v>7</v>
      </c>
      <c r="D12" s="6">
        <v>0.13778599999999999</v>
      </c>
      <c r="E12" s="9" t="s">
        <v>161</v>
      </c>
      <c r="F12" s="6">
        <v>16.36</v>
      </c>
      <c r="G12" s="6">
        <v>-2928.29</v>
      </c>
      <c r="H12" s="6">
        <v>-3210.49</v>
      </c>
      <c r="I12" s="11" t="s">
        <v>42</v>
      </c>
      <c r="J12" s="11" t="s">
        <v>27</v>
      </c>
      <c r="K12" s="11"/>
      <c r="L12" s="11" t="s">
        <v>51</v>
      </c>
      <c r="M12" s="11" t="str">
        <f t="shared" si="1"/>
        <v>mb3.2.5_mb4_orig</v>
      </c>
      <c r="N12" s="26" t="s">
        <v>29</v>
      </c>
      <c r="O12" s="28" t="s">
        <v>261</v>
      </c>
      <c r="P12" s="27" t="s">
        <v>148</v>
      </c>
      <c r="Q12" s="27" t="s">
        <v>152</v>
      </c>
      <c r="R12" s="26">
        <v>1</v>
      </c>
      <c r="S12" s="33">
        <v>41.3754098</v>
      </c>
      <c r="T12" s="33">
        <v>0.76020408163265396</v>
      </c>
      <c r="U12" s="33">
        <v>1.8373330567777301E-2</v>
      </c>
      <c r="V12" s="33">
        <v>6.0978494609555602E-2</v>
      </c>
      <c r="W12" s="33">
        <v>6.0456556460438002E-2</v>
      </c>
      <c r="X12">
        <v>0.73303030303030303</v>
      </c>
      <c r="Y12">
        <v>0.68814159292035404</v>
      </c>
      <c r="Z12">
        <v>1</v>
      </c>
      <c r="AA12" s="33">
        <v>8.2432449703014304E-2</v>
      </c>
      <c r="AB12" s="33">
        <v>128</v>
      </c>
      <c r="AC12" s="44">
        <f t="shared" si="0"/>
        <v>0.49230769230769234</v>
      </c>
      <c r="AD12" s="12" t="s">
        <v>168</v>
      </c>
      <c r="AE12" s="13">
        <v>2.5000000000000001E-3</v>
      </c>
      <c r="AF12">
        <v>3.330812934E-3</v>
      </c>
      <c r="AG12">
        <v>9.3772363338704898E-4</v>
      </c>
      <c r="AH12" s="12" t="s">
        <v>167</v>
      </c>
      <c r="AI12" s="27" t="s">
        <v>190</v>
      </c>
      <c r="AJ12" s="30">
        <f>1/126.887</f>
        <v>7.8810280012924887E-3</v>
      </c>
      <c r="AK12" s="33">
        <v>6.8367498059999999E-3</v>
      </c>
      <c r="AL12" s="33">
        <v>2.6630730312831399E-3</v>
      </c>
      <c r="AM12" s="12" t="s">
        <v>172</v>
      </c>
      <c r="AN12" s="41" t="s">
        <v>29</v>
      </c>
      <c r="AO12" s="26" t="s">
        <v>29</v>
      </c>
      <c r="AP12" s="26" t="s">
        <v>29</v>
      </c>
      <c r="AQ12" s="26" t="s">
        <v>29</v>
      </c>
      <c r="AR12" s="26" t="s">
        <v>29</v>
      </c>
      <c r="AS12" s="6"/>
      <c r="AT12" t="s">
        <v>153</v>
      </c>
    </row>
    <row r="13" spans="1:49">
      <c r="B13" s="6" t="s">
        <v>35</v>
      </c>
      <c r="C13" s="31">
        <v>8</v>
      </c>
      <c r="D13" s="6">
        <v>0.21449299999999999</v>
      </c>
      <c r="E13" s="9" t="s">
        <v>29</v>
      </c>
      <c r="F13" s="6">
        <v>13.72</v>
      </c>
      <c r="G13" s="6">
        <v>-2947.34</v>
      </c>
      <c r="H13" s="6">
        <v>-3145.53</v>
      </c>
      <c r="I13" s="11" t="s">
        <v>43</v>
      </c>
      <c r="J13" s="11" t="s">
        <v>27</v>
      </c>
      <c r="K13" s="11"/>
      <c r="L13" s="11" t="s">
        <v>52</v>
      </c>
      <c r="M13" s="11" t="str">
        <f t="shared" si="1"/>
        <v>mb3.2.5_mb5_orig</v>
      </c>
      <c r="N13" s="26" t="s">
        <v>161</v>
      </c>
      <c r="O13" s="28" t="s">
        <v>261</v>
      </c>
      <c r="P13" s="27" t="s">
        <v>170</v>
      </c>
      <c r="Q13" s="27" t="s">
        <v>152</v>
      </c>
      <c r="R13" s="26" t="s">
        <v>165</v>
      </c>
      <c r="S13" s="33">
        <v>40.449871199999997</v>
      </c>
      <c r="T13" s="33">
        <v>0.30102040816326497</v>
      </c>
      <c r="U13" s="33">
        <v>7.4418137619005603E-3</v>
      </c>
      <c r="V13" s="33">
        <v>3.1621955746269498E-2</v>
      </c>
      <c r="W13" s="33">
        <v>3.2184555720602102E-2</v>
      </c>
      <c r="X13">
        <v>0.61531060606060595</v>
      </c>
      <c r="Y13">
        <v>0.58380172413793097</v>
      </c>
      <c r="Z13">
        <v>0.84375</v>
      </c>
      <c r="AA13" s="33">
        <v>8.6898724529700405E-2</v>
      </c>
      <c r="AB13" s="33">
        <v>130</v>
      </c>
      <c r="AC13" s="44">
        <f t="shared" si="0"/>
        <v>0.5</v>
      </c>
      <c r="AD13" s="12" t="s">
        <v>168</v>
      </c>
      <c r="AE13" s="13">
        <v>2.5000000000000001E-3</v>
      </c>
      <c r="AF13">
        <v>3.6021548369999999E-3</v>
      </c>
      <c r="AG13">
        <v>1.3463868314414801E-3</v>
      </c>
      <c r="AH13" s="12" t="s">
        <v>167</v>
      </c>
      <c r="AI13" s="27" t="s">
        <v>190</v>
      </c>
      <c r="AJ13" s="30">
        <f>1/126.887</f>
        <v>7.8810280012924887E-3</v>
      </c>
      <c r="AK13" s="33">
        <v>5.137720688E-3</v>
      </c>
      <c r="AL13" s="33">
        <v>2.5232277731650401E-3</v>
      </c>
      <c r="AM13" s="12" t="s">
        <v>172</v>
      </c>
      <c r="AN13" s="41" t="s">
        <v>29</v>
      </c>
      <c r="AO13" s="26" t="s">
        <v>29</v>
      </c>
      <c r="AP13" s="26" t="s">
        <v>161</v>
      </c>
      <c r="AQ13" s="26" t="s">
        <v>29</v>
      </c>
      <c r="AR13" s="26" t="s">
        <v>29</v>
      </c>
      <c r="AS13" s="6"/>
      <c r="AT13" t="s">
        <v>154</v>
      </c>
    </row>
    <row r="14" spans="1:49">
      <c r="B14" s="6" t="s">
        <v>36</v>
      </c>
      <c r="C14" s="31">
        <v>9</v>
      </c>
      <c r="D14" s="6">
        <v>2.5613E-2</v>
      </c>
      <c r="E14" s="9" t="s">
        <v>161</v>
      </c>
      <c r="F14" s="6">
        <v>34.76</v>
      </c>
      <c r="G14" s="6">
        <v>-2874.63</v>
      </c>
      <c r="H14" s="6">
        <v>-3142.51</v>
      </c>
      <c r="I14" s="11" t="s">
        <v>44</v>
      </c>
      <c r="J14" s="11" t="s">
        <v>27</v>
      </c>
      <c r="K14" s="11"/>
      <c r="L14" s="11" t="s">
        <v>53</v>
      </c>
      <c r="M14" s="11" t="str">
        <f t="shared" si="1"/>
        <v>mb3.2.5_mb6_orig</v>
      </c>
      <c r="N14" s="26" t="s">
        <v>161</v>
      </c>
      <c r="O14" s="27" t="s">
        <v>131</v>
      </c>
      <c r="P14" s="27" t="s">
        <v>170</v>
      </c>
      <c r="Q14" s="27" t="s">
        <v>152</v>
      </c>
      <c r="R14" s="26" t="s">
        <v>165</v>
      </c>
      <c r="S14" s="33">
        <v>40.556704500000002</v>
      </c>
      <c r="T14" s="33">
        <v>0.26020408163265202</v>
      </c>
      <c r="U14" s="33">
        <v>6.4158092931996501E-3</v>
      </c>
      <c r="V14" s="33">
        <v>0.12175163338070601</v>
      </c>
      <c r="W14" s="33">
        <v>0.122291246874157</v>
      </c>
      <c r="X14">
        <v>0.69265151515151502</v>
      </c>
      <c r="Y14">
        <v>0.64610619469026598</v>
      </c>
      <c r="Z14">
        <v>0.96947368421052604</v>
      </c>
      <c r="AA14" s="33">
        <v>6.1897517241571401E-2</v>
      </c>
      <c r="AB14" s="33">
        <v>80</v>
      </c>
      <c r="AC14" s="44">
        <f t="shared" si="0"/>
        <v>0.30769230769230771</v>
      </c>
      <c r="AD14" s="12" t="s">
        <v>168</v>
      </c>
      <c r="AE14" s="13">
        <v>2.5000000000000001E-3</v>
      </c>
      <c r="AF14">
        <v>3.0549445140000001E-3</v>
      </c>
      <c r="AG14">
        <v>7.6340256047249496E-4</v>
      </c>
      <c r="AH14" s="12" t="s">
        <v>167</v>
      </c>
      <c r="AI14" s="27" t="s">
        <v>190</v>
      </c>
      <c r="AJ14" s="30">
        <f>1/126.887</f>
        <v>7.8810280012924887E-3</v>
      </c>
      <c r="AK14" s="33">
        <v>8.9337045509999997E-3</v>
      </c>
      <c r="AL14" s="33">
        <v>3.0044319035890301E-3</v>
      </c>
      <c r="AM14" s="12" t="s">
        <v>172</v>
      </c>
      <c r="AN14" s="41" t="s">
        <v>29</v>
      </c>
      <c r="AO14" s="26" t="s">
        <v>29</v>
      </c>
      <c r="AP14" s="26" t="s">
        <v>161</v>
      </c>
      <c r="AQ14" s="26" t="s">
        <v>174</v>
      </c>
      <c r="AR14" s="26" t="s">
        <v>29</v>
      </c>
      <c r="AS14" s="6"/>
      <c r="AT14" t="s">
        <v>155</v>
      </c>
    </row>
    <row r="15" spans="1:49">
      <c r="B15" s="6" t="s">
        <v>37</v>
      </c>
      <c r="C15" s="31">
        <v>10</v>
      </c>
      <c r="D15" s="6">
        <v>2.0896000000000001E-2</v>
      </c>
      <c r="E15" s="2" t="s">
        <v>161</v>
      </c>
      <c r="F15" s="10">
        <v>32.76</v>
      </c>
      <c r="G15" s="6">
        <v>-2870.36</v>
      </c>
      <c r="H15" s="6">
        <v>-3047.01</v>
      </c>
      <c r="I15" s="11" t="s">
        <v>45</v>
      </c>
      <c r="J15" s="11" t="s">
        <v>27</v>
      </c>
      <c r="K15" s="11"/>
      <c r="L15" s="11" t="s">
        <v>54</v>
      </c>
      <c r="M15" s="11" t="str">
        <f t="shared" si="1"/>
        <v>mb3.2.5_mb7_orig</v>
      </c>
      <c r="N15" s="26" t="s">
        <v>161</v>
      </c>
      <c r="O15" s="27" t="s">
        <v>131</v>
      </c>
      <c r="P15" s="27" t="s">
        <v>170</v>
      </c>
      <c r="Q15" s="27" t="s">
        <v>152</v>
      </c>
      <c r="R15" s="26" t="s">
        <v>165</v>
      </c>
      <c r="S15" s="33">
        <v>40.6002005</v>
      </c>
      <c r="T15" s="33">
        <v>0.30102040816326697</v>
      </c>
      <c r="U15" s="33">
        <v>7.4142591528154403E-3</v>
      </c>
      <c r="V15" s="33">
        <v>0.121317375712058</v>
      </c>
      <c r="W15" s="33">
        <v>0.121982829514618</v>
      </c>
      <c r="X15">
        <v>0.68204545454545495</v>
      </c>
      <c r="Y15">
        <v>0.63433628318584101</v>
      </c>
      <c r="Z15">
        <v>0.96578947368421098</v>
      </c>
      <c r="AA15" s="33">
        <v>6.11394017764419E-2</v>
      </c>
      <c r="AB15" s="33">
        <v>82</v>
      </c>
      <c r="AC15" s="44">
        <f t="shared" si="0"/>
        <v>0.31538461538461537</v>
      </c>
      <c r="AD15" s="12" t="s">
        <v>168</v>
      </c>
      <c r="AE15" s="13">
        <v>2.5000000000000001E-3</v>
      </c>
      <c r="AF15">
        <v>3.0719152160000002E-3</v>
      </c>
      <c r="AG15">
        <v>7.6584870799680004E-4</v>
      </c>
      <c r="AH15" s="12" t="s">
        <v>167</v>
      </c>
      <c r="AI15" s="27" t="s">
        <v>164</v>
      </c>
      <c r="AJ15" s="30" t="s">
        <v>165</v>
      </c>
      <c r="AK15" s="33">
        <v>9.5821312549999992E-3</v>
      </c>
      <c r="AL15" s="33">
        <v>3.5209313653228299E-3</v>
      </c>
      <c r="AM15" s="12" t="s">
        <v>172</v>
      </c>
      <c r="AN15" s="41" t="s">
        <v>29</v>
      </c>
      <c r="AO15" s="26" t="s">
        <v>29</v>
      </c>
      <c r="AP15" s="26" t="s">
        <v>161</v>
      </c>
      <c r="AQ15" s="26" t="s">
        <v>174</v>
      </c>
      <c r="AR15" s="26" t="s">
        <v>29</v>
      </c>
      <c r="AS15" s="6"/>
      <c r="AT15" t="s">
        <v>156</v>
      </c>
    </row>
    <row r="16" spans="1:49">
      <c r="B16" s="6" t="s">
        <v>38</v>
      </c>
      <c r="C16" s="31">
        <v>11</v>
      </c>
      <c r="D16" s="6">
        <v>2.5354000000000002E-2</v>
      </c>
      <c r="E16" s="9" t="s">
        <v>161</v>
      </c>
      <c r="F16" s="6">
        <v>12.8</v>
      </c>
      <c r="G16" s="6">
        <v>-2856.91</v>
      </c>
      <c r="H16" s="6">
        <v>-2972.81</v>
      </c>
      <c r="I16" s="11" t="s">
        <v>46</v>
      </c>
      <c r="J16" s="11" t="s">
        <v>27</v>
      </c>
      <c r="K16" s="11"/>
      <c r="L16" s="11" t="s">
        <v>55</v>
      </c>
      <c r="M16" s="11" t="str">
        <f t="shared" si="1"/>
        <v>mb3.2.5_mb8_orig</v>
      </c>
      <c r="N16" s="26" t="s">
        <v>161</v>
      </c>
      <c r="O16" s="27" t="s">
        <v>131</v>
      </c>
      <c r="P16" s="27" t="s">
        <v>170</v>
      </c>
      <c r="Q16" s="27" t="s">
        <v>152</v>
      </c>
      <c r="R16" s="26" t="s">
        <v>165</v>
      </c>
      <c r="S16" s="33">
        <v>40.306721799999998</v>
      </c>
      <c r="T16" s="33">
        <v>0.198979591836735</v>
      </c>
      <c r="U16" s="33">
        <v>4.9366354531152901E-3</v>
      </c>
      <c r="V16" s="33">
        <v>8.9677571262629596E-2</v>
      </c>
      <c r="W16" s="33">
        <v>9.0612728789095306E-2</v>
      </c>
      <c r="X16">
        <v>0.68228030303030296</v>
      </c>
      <c r="Y16">
        <v>0.63284070796460201</v>
      </c>
      <c r="Z16">
        <v>0.97631578947368403</v>
      </c>
      <c r="AA16" s="33">
        <v>6.1728867017575503E-2</v>
      </c>
      <c r="AB16" s="33">
        <v>78</v>
      </c>
      <c r="AC16" s="44">
        <f t="shared" si="0"/>
        <v>0.3</v>
      </c>
      <c r="AD16" s="12" t="s">
        <v>169</v>
      </c>
      <c r="AE16" s="14" t="s">
        <v>165</v>
      </c>
      <c r="AF16">
        <v>0.37316247947199999</v>
      </c>
      <c r="AG16">
        <v>0.554022424752736</v>
      </c>
      <c r="AH16" s="12" t="s">
        <v>167</v>
      </c>
      <c r="AI16" s="27" t="s">
        <v>164</v>
      </c>
      <c r="AJ16" s="30" t="s">
        <v>165</v>
      </c>
      <c r="AK16" s="33">
        <v>0.85596221289999996</v>
      </c>
      <c r="AL16" s="33">
        <v>1.3417709712911501</v>
      </c>
      <c r="AM16" s="12" t="s">
        <v>172</v>
      </c>
      <c r="AN16" s="41" t="s">
        <v>29</v>
      </c>
      <c r="AO16" s="26" t="s">
        <v>29</v>
      </c>
      <c r="AP16" s="26" t="s">
        <v>161</v>
      </c>
      <c r="AQ16" s="26" t="s">
        <v>174</v>
      </c>
      <c r="AR16" s="26" t="s">
        <v>29</v>
      </c>
      <c r="AS16" s="6"/>
      <c r="AT16" t="s">
        <v>157</v>
      </c>
    </row>
    <row r="17" spans="2:46">
      <c r="B17" s="6" t="s">
        <v>39</v>
      </c>
      <c r="C17" s="31">
        <v>12</v>
      </c>
      <c r="D17" s="6">
        <v>0.15611</v>
      </c>
      <c r="E17" s="9" t="s">
        <v>29</v>
      </c>
      <c r="F17" s="6">
        <v>7.98</v>
      </c>
      <c r="G17" s="6">
        <v>-2868.42</v>
      </c>
      <c r="H17" s="6">
        <v>-2986.1</v>
      </c>
      <c r="I17" s="11" t="s">
        <v>47</v>
      </c>
      <c r="J17" s="11" t="s">
        <v>27</v>
      </c>
      <c r="K17" s="11"/>
      <c r="L17" s="11" t="s">
        <v>56</v>
      </c>
      <c r="M17" s="11" t="str">
        <f t="shared" si="1"/>
        <v>mb3.2.5_mb9_orig</v>
      </c>
      <c r="N17" s="26" t="s">
        <v>161</v>
      </c>
      <c r="O17" s="28" t="s">
        <v>261</v>
      </c>
      <c r="P17" s="27" t="s">
        <v>170</v>
      </c>
      <c r="Q17" s="27" t="s">
        <v>152</v>
      </c>
      <c r="R17" s="26" t="s">
        <v>165</v>
      </c>
      <c r="S17" s="33">
        <v>40.447837300000003</v>
      </c>
      <c r="T17" s="33">
        <v>0.24744897959183601</v>
      </c>
      <c r="U17" s="33">
        <v>6.1177307888309902E-3</v>
      </c>
      <c r="V17" s="33">
        <v>5.6372858046207203E-2</v>
      </c>
      <c r="W17" s="33">
        <v>6.0619987401052899E-2</v>
      </c>
      <c r="X17">
        <v>0.65833333333333299</v>
      </c>
      <c r="Y17">
        <v>0.621929824561404</v>
      </c>
      <c r="Z17">
        <v>0.88888888888888895</v>
      </c>
      <c r="AA17" s="33">
        <v>7.9013865646048898E-2</v>
      </c>
      <c r="AB17" s="33">
        <v>108</v>
      </c>
      <c r="AC17" s="44">
        <f t="shared" si="0"/>
        <v>0.41538461538461541</v>
      </c>
      <c r="AD17" s="12" t="s">
        <v>169</v>
      </c>
      <c r="AE17" s="14" t="s">
        <v>165</v>
      </c>
      <c r="AF17">
        <v>0.49276686625999999</v>
      </c>
      <c r="AG17">
        <v>0.43273496120832899</v>
      </c>
      <c r="AH17" s="12" t="s">
        <v>167</v>
      </c>
      <c r="AI17" s="27" t="s">
        <v>164</v>
      </c>
      <c r="AJ17" s="30" t="s">
        <v>165</v>
      </c>
      <c r="AK17" s="33">
        <v>0.57838909746</v>
      </c>
      <c r="AL17" s="33">
        <v>0.51917525164425105</v>
      </c>
      <c r="AM17" s="12" t="s">
        <v>172</v>
      </c>
      <c r="AN17" s="41" t="s">
        <v>29</v>
      </c>
      <c r="AO17" s="26" t="s">
        <v>29</v>
      </c>
      <c r="AP17" s="26" t="s">
        <v>161</v>
      </c>
      <c r="AQ17" s="26" t="s">
        <v>29</v>
      </c>
      <c r="AR17" s="26" t="s">
        <v>29</v>
      </c>
      <c r="AS17" s="6"/>
      <c r="AT17" t="s">
        <v>158</v>
      </c>
    </row>
    <row r="18" spans="2:46">
      <c r="B18" s="6" t="s">
        <v>58</v>
      </c>
      <c r="C18" s="31">
        <v>13</v>
      </c>
      <c r="D18" s="6">
        <v>2.0319E-2</v>
      </c>
      <c r="E18" s="9" t="s">
        <v>161</v>
      </c>
      <c r="F18" s="6">
        <v>112.15</v>
      </c>
      <c r="G18" s="10">
        <v>-2872.84</v>
      </c>
      <c r="H18" s="10">
        <v>-2973.07</v>
      </c>
      <c r="I18" s="11" t="s">
        <v>26</v>
      </c>
      <c r="J18" s="11" t="s">
        <v>27</v>
      </c>
      <c r="K18" s="11"/>
      <c r="L18" s="11" t="s">
        <v>68</v>
      </c>
      <c r="M18" s="11" t="str">
        <f t="shared" si="1"/>
        <v>mb3.2.5_mb1_root_unif</v>
      </c>
      <c r="N18" s="26" t="s">
        <v>29</v>
      </c>
      <c r="O18" s="27" t="s">
        <v>131</v>
      </c>
      <c r="P18" s="27" t="s">
        <v>170</v>
      </c>
      <c r="Q18" s="28" t="s">
        <v>170</v>
      </c>
      <c r="R18" s="26">
        <v>1</v>
      </c>
      <c r="S18" s="33">
        <v>43.602546099999998</v>
      </c>
      <c r="T18" s="33">
        <v>1.4821428571428601</v>
      </c>
      <c r="U18" s="33">
        <v>3.3992117197551901E-2</v>
      </c>
      <c r="V18" s="33">
        <v>0.110203486770068</v>
      </c>
      <c r="W18" s="33">
        <v>0.117510469770794</v>
      </c>
      <c r="X18">
        <v>0.69757575757575796</v>
      </c>
      <c r="Y18">
        <v>0.64672566371681395</v>
      </c>
      <c r="Z18">
        <v>1</v>
      </c>
      <c r="AA18" s="33">
        <v>5.9845597325696401E-2</v>
      </c>
      <c r="AB18" s="33">
        <v>88</v>
      </c>
      <c r="AC18" s="44">
        <f t="shared" si="0"/>
        <v>0.33846153846153848</v>
      </c>
      <c r="AD18" s="12" t="s">
        <v>168</v>
      </c>
      <c r="AE18" s="13">
        <v>2.5000000000000001E-3</v>
      </c>
      <c r="AF18">
        <v>3.8427927720000002E-3</v>
      </c>
      <c r="AG18">
        <v>3.2227941014436999E-4</v>
      </c>
      <c r="AH18" s="12" t="s">
        <v>167</v>
      </c>
      <c r="AI18" s="27" t="s">
        <v>190</v>
      </c>
      <c r="AJ18" s="30">
        <f>1/126.887</f>
        <v>7.8810280012924887E-3</v>
      </c>
      <c r="AK18" s="33">
        <v>1.2716725675E-2</v>
      </c>
      <c r="AL18" s="33">
        <v>2.0601627386642798E-3</v>
      </c>
      <c r="AM18" s="12" t="s">
        <v>172</v>
      </c>
      <c r="AN18" s="41" t="s">
        <v>173</v>
      </c>
      <c r="AO18" s="26" t="s">
        <v>29</v>
      </c>
      <c r="AP18" s="26" t="s">
        <v>29</v>
      </c>
      <c r="AQ18" s="26" t="s">
        <v>29</v>
      </c>
      <c r="AR18" s="26" t="s">
        <v>29</v>
      </c>
      <c r="AS18" s="6" t="s">
        <v>176</v>
      </c>
    </row>
    <row r="19" spans="2:46">
      <c r="B19" s="6" t="s">
        <v>67</v>
      </c>
      <c r="C19" s="31">
        <v>14</v>
      </c>
      <c r="D19" s="6">
        <v>1.9372E-2</v>
      </c>
      <c r="E19" s="9" t="s">
        <v>161</v>
      </c>
      <c r="F19" s="6">
        <v>80.05</v>
      </c>
      <c r="G19" s="6">
        <v>-2878.98</v>
      </c>
      <c r="H19" s="6">
        <v>-2970.14</v>
      </c>
      <c r="I19" s="11" t="s">
        <v>78</v>
      </c>
      <c r="J19" s="11" t="s">
        <v>27</v>
      </c>
      <c r="K19" s="11"/>
      <c r="L19" s="11" t="s">
        <v>77</v>
      </c>
      <c r="M19" s="11" t="str">
        <f t="shared" si="1"/>
        <v>mb3.2.5_mb1_fixed_root_unif</v>
      </c>
      <c r="N19" s="26" t="s">
        <v>29</v>
      </c>
      <c r="O19" s="27" t="s">
        <v>131</v>
      </c>
      <c r="P19" s="27" t="s">
        <v>170</v>
      </c>
      <c r="Q19" s="28" t="s">
        <v>170</v>
      </c>
      <c r="R19" s="26">
        <v>1</v>
      </c>
      <c r="S19" s="33">
        <v>48.288852900000002</v>
      </c>
      <c r="T19" s="33">
        <v>2.4464285714285698</v>
      </c>
      <c r="U19" s="33">
        <v>5.0662387373226897E-2</v>
      </c>
      <c r="V19" s="33">
        <v>0.10902396398293</v>
      </c>
      <c r="W19" s="33">
        <v>0.11548694640983399</v>
      </c>
      <c r="X19">
        <v>0.69219696969696998</v>
      </c>
      <c r="Y19">
        <v>0.64044247787610598</v>
      </c>
      <c r="Z19">
        <v>1</v>
      </c>
      <c r="AA19" s="33">
        <v>6.3283169146579901E-2</v>
      </c>
      <c r="AB19" s="33">
        <v>76</v>
      </c>
      <c r="AC19" s="44">
        <f t="shared" si="0"/>
        <v>0.29230769230769232</v>
      </c>
      <c r="AD19" s="12" t="s">
        <v>168</v>
      </c>
      <c r="AE19" s="13">
        <v>2.5000000000000001E-3</v>
      </c>
      <c r="AF19">
        <v>3.7368833600000002E-3</v>
      </c>
      <c r="AG19">
        <v>3.0265429943888002E-4</v>
      </c>
      <c r="AH19" s="12" t="s">
        <v>167</v>
      </c>
      <c r="AI19" s="27" t="s">
        <v>190</v>
      </c>
      <c r="AJ19" s="30">
        <f>1/126.887</f>
        <v>7.8810280012924887E-3</v>
      </c>
      <c r="AK19" s="33">
        <v>1.3382673906E-2</v>
      </c>
      <c r="AL19" s="33">
        <v>2.3497429510816602E-3</v>
      </c>
      <c r="AM19" s="12" t="s">
        <v>171</v>
      </c>
      <c r="AN19" s="41" t="s">
        <v>161</v>
      </c>
      <c r="AO19" s="26" t="s">
        <v>29</v>
      </c>
      <c r="AP19" s="26" t="s">
        <v>29</v>
      </c>
      <c r="AQ19" s="26" t="s">
        <v>29</v>
      </c>
      <c r="AR19" s="26" t="s">
        <v>29</v>
      </c>
      <c r="AS19" s="6" t="s">
        <v>177</v>
      </c>
    </row>
    <row r="20" spans="2:46">
      <c r="B20" s="6" t="s">
        <v>59</v>
      </c>
      <c r="C20" s="31">
        <v>15</v>
      </c>
      <c r="D20" s="6">
        <v>2.3640999999999999E-2</v>
      </c>
      <c r="E20" s="9" t="s">
        <v>161</v>
      </c>
      <c r="F20" s="6">
        <v>619.39</v>
      </c>
      <c r="G20" s="6">
        <v>-2821.58</v>
      </c>
      <c r="H20" s="6">
        <v>-2886.17</v>
      </c>
      <c r="I20" s="13" t="s">
        <v>40</v>
      </c>
      <c r="J20" s="11" t="s">
        <v>27</v>
      </c>
      <c r="K20" s="11"/>
      <c r="L20" s="11" t="s">
        <v>69</v>
      </c>
      <c r="M20" s="11" t="str">
        <f t="shared" si="1"/>
        <v>mb3.2.5_mb2_root_unif</v>
      </c>
      <c r="N20" s="26" t="s">
        <v>130</v>
      </c>
      <c r="O20" s="27" t="s">
        <v>132</v>
      </c>
      <c r="P20" s="27" t="s">
        <v>130</v>
      </c>
      <c r="Q20" s="27" t="s">
        <v>130</v>
      </c>
      <c r="R20" s="26" t="s">
        <v>130</v>
      </c>
      <c r="S20" s="33">
        <v>0.92416779999999998</v>
      </c>
      <c r="T20" s="33">
        <v>0.11734693877551</v>
      </c>
      <c r="U20" s="33">
        <v>0.12697579246486401</v>
      </c>
      <c r="V20" s="33">
        <v>0.39231592944907701</v>
      </c>
      <c r="W20" s="33">
        <v>0.57348552095036198</v>
      </c>
      <c r="X20">
        <v>0.672992424242424</v>
      </c>
      <c r="Y20">
        <v>0.62214035087719299</v>
      </c>
      <c r="Z20">
        <v>0.99505555555555603</v>
      </c>
      <c r="AA20" s="33">
        <v>2.2371655422678601E-2</v>
      </c>
      <c r="AB20" s="33">
        <v>52</v>
      </c>
      <c r="AC20" s="44">
        <f t="shared" si="0"/>
        <v>0.2</v>
      </c>
      <c r="AD20" s="12" t="s">
        <v>130</v>
      </c>
      <c r="AE20" s="12" t="s">
        <v>130</v>
      </c>
      <c r="AF20" t="s">
        <v>130</v>
      </c>
      <c r="AG20" t="s">
        <v>130</v>
      </c>
      <c r="AH20" s="12" t="s">
        <v>130</v>
      </c>
      <c r="AI20" s="23" t="s">
        <v>130</v>
      </c>
      <c r="AJ20" s="23" t="s">
        <v>130</v>
      </c>
      <c r="AK20" s="33" t="s">
        <v>130</v>
      </c>
      <c r="AL20" s="33" t="s">
        <v>130</v>
      </c>
      <c r="AM20" s="12" t="s">
        <v>130</v>
      </c>
      <c r="AN20" s="41" t="s">
        <v>130</v>
      </c>
      <c r="AO20" s="26" t="s">
        <v>130</v>
      </c>
      <c r="AP20" s="26" t="s">
        <v>130</v>
      </c>
      <c r="AQ20" s="26" t="s">
        <v>130</v>
      </c>
      <c r="AR20" s="26" t="s">
        <v>29</v>
      </c>
      <c r="AS20" s="6" t="s">
        <v>130</v>
      </c>
    </row>
    <row r="21" spans="2:46">
      <c r="B21" s="6" t="s">
        <v>60</v>
      </c>
      <c r="C21" s="31">
        <v>16</v>
      </c>
      <c r="D21" s="6">
        <v>7.6961000000000002E-2</v>
      </c>
      <c r="E21" s="9" t="s">
        <v>161</v>
      </c>
      <c r="F21" s="6">
        <v>231.35</v>
      </c>
      <c r="G21" s="6">
        <v>-2942.4</v>
      </c>
      <c r="H21" s="6">
        <v>-3061.8</v>
      </c>
      <c r="I21" s="11" t="s">
        <v>41</v>
      </c>
      <c r="J21" s="11" t="s">
        <v>27</v>
      </c>
      <c r="K21" s="11"/>
      <c r="L21" s="11" t="s">
        <v>70</v>
      </c>
      <c r="M21" s="11" t="str">
        <f t="shared" si="1"/>
        <v>mb3.2.5_mb3_root_unif</v>
      </c>
      <c r="N21" s="26" t="s">
        <v>29</v>
      </c>
      <c r="O21" s="28" t="s">
        <v>261</v>
      </c>
      <c r="P21" s="28" t="s">
        <v>170</v>
      </c>
      <c r="Q21" s="28" t="s">
        <v>170</v>
      </c>
      <c r="R21" s="26">
        <v>1</v>
      </c>
      <c r="S21" s="33">
        <v>45.613973399999999</v>
      </c>
      <c r="T21" s="33">
        <v>0.625000000000001</v>
      </c>
      <c r="U21" s="33">
        <v>1.3701941607218099E-2</v>
      </c>
      <c r="V21" s="33">
        <v>6.1133442956352299E-2</v>
      </c>
      <c r="W21" s="33">
        <v>6.2597954804576306E-2</v>
      </c>
      <c r="X21">
        <v>0.84326515151515102</v>
      </c>
      <c r="Y21">
        <v>0.816911504424779</v>
      </c>
      <c r="Z21">
        <v>1</v>
      </c>
      <c r="AA21" s="33">
        <v>7.6621294651365204E-2</v>
      </c>
      <c r="AB21" s="33">
        <v>96</v>
      </c>
      <c r="AC21" s="44">
        <f t="shared" si="0"/>
        <v>0.36923076923076925</v>
      </c>
      <c r="AD21" s="12" t="s">
        <v>168</v>
      </c>
      <c r="AE21" s="13">
        <v>2.5000000000000001E-3</v>
      </c>
      <c r="AF21">
        <v>4.1031330160000001E-3</v>
      </c>
      <c r="AG21">
        <v>4.3805166094724503E-4</v>
      </c>
      <c r="AH21" s="12" t="s">
        <v>167</v>
      </c>
      <c r="AI21" s="27" t="s">
        <v>190</v>
      </c>
      <c r="AJ21" s="30">
        <f>1/126.887</f>
        <v>7.8810280012924887E-3</v>
      </c>
      <c r="AK21" s="33">
        <v>9.3584780189999994E-3</v>
      </c>
      <c r="AL21" s="33">
        <v>2.3913371940316899E-3</v>
      </c>
      <c r="AM21" s="12" t="s">
        <v>172</v>
      </c>
      <c r="AN21" s="41" t="s">
        <v>29</v>
      </c>
      <c r="AO21" s="26" t="s">
        <v>29</v>
      </c>
      <c r="AP21" s="26" t="s">
        <v>29</v>
      </c>
      <c r="AQ21" s="26" t="s">
        <v>29</v>
      </c>
      <c r="AR21" s="26" t="s">
        <v>29</v>
      </c>
      <c r="AS21" s="6" t="s">
        <v>177</v>
      </c>
    </row>
    <row r="22" spans="2:46">
      <c r="B22" s="6" t="s">
        <v>61</v>
      </c>
      <c r="C22" s="31">
        <v>17</v>
      </c>
      <c r="D22" s="6">
        <v>0.12259399999999999</v>
      </c>
      <c r="E22" s="9" t="s">
        <v>29</v>
      </c>
      <c r="F22" s="6">
        <v>61.42</v>
      </c>
      <c r="G22" s="6">
        <v>-2944.81</v>
      </c>
      <c r="H22" s="6">
        <v>-3047.69</v>
      </c>
      <c r="I22" s="11" t="s">
        <v>42</v>
      </c>
      <c r="J22" s="11" t="s">
        <v>27</v>
      </c>
      <c r="K22" s="11"/>
      <c r="L22" s="11" t="s">
        <v>71</v>
      </c>
      <c r="M22" s="11" t="str">
        <f t="shared" si="1"/>
        <v>mb3.2.5_mb4_root_unif</v>
      </c>
      <c r="N22" s="26" t="s">
        <v>29</v>
      </c>
      <c r="O22" s="28" t="s">
        <v>261</v>
      </c>
      <c r="P22" s="28" t="s">
        <v>170</v>
      </c>
      <c r="Q22" s="28" t="s">
        <v>170</v>
      </c>
      <c r="R22" s="26">
        <v>1</v>
      </c>
      <c r="S22" s="33">
        <v>45.7083716</v>
      </c>
      <c r="T22" s="33">
        <v>0.5</v>
      </c>
      <c r="U22" s="33">
        <v>1.0938915181130601E-2</v>
      </c>
      <c r="V22" s="33">
        <v>6.3873822077286299E-2</v>
      </c>
      <c r="W22" s="33">
        <v>6.4573876426388496E-2</v>
      </c>
      <c r="X22">
        <v>0.75151515151515103</v>
      </c>
      <c r="Y22">
        <v>0.70973451327433601</v>
      </c>
      <c r="Z22">
        <v>1</v>
      </c>
      <c r="AA22" s="33">
        <v>7.8903512844466298E-2</v>
      </c>
      <c r="AB22" s="33">
        <v>122</v>
      </c>
      <c r="AC22" s="44">
        <f t="shared" si="0"/>
        <v>0.46923076923076923</v>
      </c>
      <c r="AD22" s="12" t="s">
        <v>168</v>
      </c>
      <c r="AE22" s="13">
        <v>2.5000000000000001E-3</v>
      </c>
      <c r="AF22">
        <v>3.8779869150000002E-3</v>
      </c>
      <c r="AG22">
        <v>3.5502294819749402E-4</v>
      </c>
      <c r="AH22" s="12" t="s">
        <v>167</v>
      </c>
      <c r="AI22" s="27" t="s">
        <v>190</v>
      </c>
      <c r="AJ22" s="30">
        <f>1/126.887</f>
        <v>7.8810280012924887E-3</v>
      </c>
      <c r="AK22" s="33">
        <v>7.67518157E-3</v>
      </c>
      <c r="AL22" s="33">
        <v>1.3143231744666901E-3</v>
      </c>
      <c r="AM22" s="12" t="s">
        <v>172</v>
      </c>
      <c r="AN22" s="41" t="s">
        <v>29</v>
      </c>
      <c r="AO22" s="26" t="s">
        <v>29</v>
      </c>
      <c r="AP22" s="26" t="s">
        <v>29</v>
      </c>
      <c r="AQ22" s="26" t="s">
        <v>29</v>
      </c>
      <c r="AR22" s="26" t="s">
        <v>29</v>
      </c>
      <c r="AS22" s="6" t="s">
        <v>177</v>
      </c>
    </row>
    <row r="23" spans="2:46">
      <c r="B23" s="6" t="s">
        <v>62</v>
      </c>
      <c r="C23" s="31">
        <v>18</v>
      </c>
      <c r="D23" s="6">
        <v>0.29433500000000001</v>
      </c>
      <c r="E23" s="9" t="s">
        <v>29</v>
      </c>
      <c r="F23" s="6">
        <v>139.4</v>
      </c>
      <c r="G23" s="6">
        <v>-2992.49</v>
      </c>
      <c r="H23" s="6">
        <v>-3075.25</v>
      </c>
      <c r="I23" s="11" t="s">
        <v>43</v>
      </c>
      <c r="J23" s="11" t="s">
        <v>27</v>
      </c>
      <c r="K23" s="11"/>
      <c r="L23" s="11" t="s">
        <v>72</v>
      </c>
      <c r="M23" s="11" t="str">
        <f t="shared" si="1"/>
        <v>mb3.2.5_mb5_root_unif</v>
      </c>
      <c r="N23" s="26" t="s">
        <v>161</v>
      </c>
      <c r="O23" s="28" t="s">
        <v>261</v>
      </c>
      <c r="P23" s="28" t="s">
        <v>170</v>
      </c>
      <c r="Q23" s="28" t="s">
        <v>170</v>
      </c>
      <c r="R23" s="26" t="s">
        <v>165</v>
      </c>
      <c r="S23" s="33">
        <v>45.515077599999998</v>
      </c>
      <c r="T23" s="33">
        <v>0.51785714285714302</v>
      </c>
      <c r="U23" s="33">
        <v>1.13777053706955E-2</v>
      </c>
      <c r="V23" s="33">
        <v>6.3015675208708405E-2</v>
      </c>
      <c r="W23" s="33">
        <v>6.6989334101758294E-2</v>
      </c>
      <c r="X23">
        <v>0.60803030303030303</v>
      </c>
      <c r="Y23">
        <v>0.57889830508474605</v>
      </c>
      <c r="Z23">
        <v>0.85357142857142898</v>
      </c>
      <c r="AA23" s="33">
        <v>9.1731991594242293E-2</v>
      </c>
      <c r="AB23" s="33">
        <v>160</v>
      </c>
      <c r="AC23" s="44">
        <f t="shared" si="0"/>
        <v>0.61538461538461542</v>
      </c>
      <c r="AD23" s="12" t="s">
        <v>168</v>
      </c>
      <c r="AE23" s="13">
        <v>2.5000000000000001E-3</v>
      </c>
      <c r="AF23">
        <v>4.7567065390000003E-3</v>
      </c>
      <c r="AG23">
        <v>3.2550529768448201E-4</v>
      </c>
      <c r="AH23" s="12" t="s">
        <v>167</v>
      </c>
      <c r="AI23" s="27" t="s">
        <v>190</v>
      </c>
      <c r="AJ23" s="30">
        <f>1/126.887</f>
        <v>7.8810280012924887E-3</v>
      </c>
      <c r="AK23" s="33">
        <v>7.7291237980000004E-3</v>
      </c>
      <c r="AL23" s="33">
        <v>1.10846446721875E-3</v>
      </c>
      <c r="AM23" s="12" t="s">
        <v>172</v>
      </c>
      <c r="AN23" s="41" t="s">
        <v>29</v>
      </c>
      <c r="AO23" s="26" t="s">
        <v>29</v>
      </c>
      <c r="AP23" s="26" t="s">
        <v>161</v>
      </c>
      <c r="AQ23" s="26" t="s">
        <v>29</v>
      </c>
      <c r="AR23" s="42" t="s">
        <v>161</v>
      </c>
      <c r="AS23" s="6" t="s">
        <v>177</v>
      </c>
    </row>
    <row r="24" spans="2:46">
      <c r="B24" s="6" t="s">
        <v>63</v>
      </c>
      <c r="C24" s="31">
        <v>19</v>
      </c>
      <c r="D24" s="6">
        <v>2.6019E-2</v>
      </c>
      <c r="E24" s="9" t="s">
        <v>161</v>
      </c>
      <c r="F24" s="6">
        <v>185.65</v>
      </c>
      <c r="G24" s="6">
        <v>-2877.56</v>
      </c>
      <c r="H24" s="6">
        <v>-2971.15</v>
      </c>
      <c r="I24" s="11" t="s">
        <v>44</v>
      </c>
      <c r="J24" s="11" t="s">
        <v>27</v>
      </c>
      <c r="K24" s="11"/>
      <c r="L24" s="11" t="s">
        <v>73</v>
      </c>
      <c r="M24" s="11" t="str">
        <f t="shared" si="1"/>
        <v>mb3.2.5_mb6_root_unif</v>
      </c>
      <c r="N24" s="26" t="s">
        <v>161</v>
      </c>
      <c r="O24" s="27" t="s">
        <v>131</v>
      </c>
      <c r="P24" s="28" t="s">
        <v>170</v>
      </c>
      <c r="Q24" s="28" t="s">
        <v>170</v>
      </c>
      <c r="R24" s="26" t="s">
        <v>165</v>
      </c>
      <c r="S24" s="33">
        <v>45.752731699999998</v>
      </c>
      <c r="T24" s="33">
        <v>0.56632653061224503</v>
      </c>
      <c r="U24" s="33">
        <v>1.2377982900029699E-2</v>
      </c>
      <c r="V24" s="33">
        <v>0.133507783856403</v>
      </c>
      <c r="W24" s="33">
        <v>0.13179291951373301</v>
      </c>
      <c r="X24">
        <v>0.66325757575757605</v>
      </c>
      <c r="Y24">
        <v>0.61254385964912295</v>
      </c>
      <c r="Z24">
        <v>0.98444444444444401</v>
      </c>
      <c r="AA24" s="33">
        <v>6.0133451330985598E-2</v>
      </c>
      <c r="AB24" s="33">
        <v>90</v>
      </c>
      <c r="AC24" s="44">
        <f t="shared" si="0"/>
        <v>0.34615384615384615</v>
      </c>
      <c r="AD24" s="12" t="s">
        <v>168</v>
      </c>
      <c r="AE24" s="13">
        <v>2.5000000000000001E-3</v>
      </c>
      <c r="AF24">
        <v>3.5781275090000001E-3</v>
      </c>
      <c r="AG24">
        <v>3.0744133056144398E-4</v>
      </c>
      <c r="AH24" s="12" t="s">
        <v>167</v>
      </c>
      <c r="AI24" s="27" t="s">
        <v>190</v>
      </c>
      <c r="AJ24" s="30">
        <f>1/126.887</f>
        <v>7.8810280012924887E-3</v>
      </c>
      <c r="AK24" s="33">
        <v>1.4632260265E-2</v>
      </c>
      <c r="AL24" s="33">
        <v>2.4901780969961802E-3</v>
      </c>
      <c r="AM24" s="12" t="s">
        <v>172</v>
      </c>
      <c r="AN24" s="41" t="s">
        <v>29</v>
      </c>
      <c r="AO24" s="26" t="s">
        <v>29</v>
      </c>
      <c r="AP24" s="26" t="s">
        <v>161</v>
      </c>
      <c r="AQ24" s="26" t="s">
        <v>161</v>
      </c>
      <c r="AR24" s="26" t="s">
        <v>29</v>
      </c>
      <c r="AS24" s="6" t="s">
        <v>177</v>
      </c>
    </row>
    <row r="25" spans="2:46">
      <c r="B25" s="6" t="s">
        <v>64</v>
      </c>
      <c r="C25" s="31">
        <v>20</v>
      </c>
      <c r="D25" s="6">
        <v>3.1205E-2</v>
      </c>
      <c r="E25" s="9" t="s">
        <v>161</v>
      </c>
      <c r="F25" s="6">
        <v>116.62</v>
      </c>
      <c r="G25" s="6">
        <v>-2876.31</v>
      </c>
      <c r="H25" s="6">
        <v>-2980.08</v>
      </c>
      <c r="I25" s="11" t="s">
        <v>45</v>
      </c>
      <c r="J25" s="11" t="s">
        <v>27</v>
      </c>
      <c r="K25" s="11"/>
      <c r="L25" s="11" t="s">
        <v>74</v>
      </c>
      <c r="M25" s="11" t="str">
        <f t="shared" si="1"/>
        <v>mb3.2.5_mb7_root_unif</v>
      </c>
      <c r="N25" s="26" t="s">
        <v>161</v>
      </c>
      <c r="O25" s="27" t="s">
        <v>131</v>
      </c>
      <c r="P25" s="28" t="s">
        <v>170</v>
      </c>
      <c r="Q25" s="28" t="s">
        <v>170</v>
      </c>
      <c r="R25" s="26" t="s">
        <v>165</v>
      </c>
      <c r="S25" s="33">
        <v>45.311486500000001</v>
      </c>
      <c r="T25" s="33">
        <v>0.32653061224489799</v>
      </c>
      <c r="U25" s="33">
        <v>7.2063540057309399E-3</v>
      </c>
      <c r="V25" s="33">
        <v>0.140138893234347</v>
      </c>
      <c r="W25" s="33">
        <v>0.13860424059265899</v>
      </c>
      <c r="X25">
        <v>0.669780303030303</v>
      </c>
      <c r="Y25">
        <v>0.62062280701754402</v>
      </c>
      <c r="Z25">
        <v>0.98111111111111104</v>
      </c>
      <c r="AA25" s="33">
        <v>6.3399361861416204E-2</v>
      </c>
      <c r="AB25" s="33">
        <v>84</v>
      </c>
      <c r="AC25" s="44">
        <f t="shared" si="0"/>
        <v>0.32307692307692309</v>
      </c>
      <c r="AD25" s="12" t="s">
        <v>168</v>
      </c>
      <c r="AE25" s="13">
        <v>2.5000000000000001E-3</v>
      </c>
      <c r="AF25">
        <v>3.5847942819999998E-3</v>
      </c>
      <c r="AG25">
        <v>3.0149637731380401E-4</v>
      </c>
      <c r="AH25" s="12" t="s">
        <v>167</v>
      </c>
      <c r="AI25" s="27" t="s">
        <v>164</v>
      </c>
      <c r="AJ25" s="30" t="s">
        <v>165</v>
      </c>
      <c r="AK25" s="33">
        <v>1.4612213077999999E-2</v>
      </c>
      <c r="AL25" s="33">
        <v>2.69943926964584E-3</v>
      </c>
      <c r="AM25" s="12" t="s">
        <v>172</v>
      </c>
      <c r="AN25" s="41" t="s">
        <v>29</v>
      </c>
      <c r="AO25" s="26" t="s">
        <v>29</v>
      </c>
      <c r="AP25" s="26" t="s">
        <v>161</v>
      </c>
      <c r="AQ25" s="26" t="s">
        <v>161</v>
      </c>
      <c r="AR25" s="26" t="s">
        <v>29</v>
      </c>
      <c r="AS25" s="6" t="s">
        <v>177</v>
      </c>
    </row>
    <row r="26" spans="2:46">
      <c r="B26" s="6" t="s">
        <v>65</v>
      </c>
      <c r="C26" s="31">
        <v>21</v>
      </c>
      <c r="D26" s="6">
        <v>2.3278E-2</v>
      </c>
      <c r="E26" s="9" t="s">
        <v>161</v>
      </c>
      <c r="F26" s="6">
        <v>220.3</v>
      </c>
      <c r="G26" s="6">
        <v>-2875.18</v>
      </c>
      <c r="H26" s="6">
        <v>-2962.92</v>
      </c>
      <c r="I26" s="11" t="s">
        <v>46</v>
      </c>
      <c r="J26" s="11" t="s">
        <v>27</v>
      </c>
      <c r="K26" s="11"/>
      <c r="L26" s="11" t="s">
        <v>75</v>
      </c>
      <c r="M26" s="11" t="str">
        <f t="shared" si="1"/>
        <v>mb3.2.5_mb8_root_unif</v>
      </c>
      <c r="N26" s="26" t="s">
        <v>161</v>
      </c>
      <c r="O26" s="27" t="s">
        <v>131</v>
      </c>
      <c r="P26" s="28" t="s">
        <v>170</v>
      </c>
      <c r="Q26" s="28" t="s">
        <v>170</v>
      </c>
      <c r="R26" s="26" t="s">
        <v>165</v>
      </c>
      <c r="S26" s="33">
        <v>45.2948624</v>
      </c>
      <c r="T26" s="33">
        <v>0.32142857142857101</v>
      </c>
      <c r="U26" s="33">
        <v>7.0963582710557201E-3</v>
      </c>
      <c r="V26" s="33">
        <v>0.127602731872826</v>
      </c>
      <c r="W26" s="33">
        <v>0.12760055441229501</v>
      </c>
      <c r="X26">
        <v>0.67674242424242403</v>
      </c>
      <c r="Y26">
        <v>0.62815789473684203</v>
      </c>
      <c r="Z26">
        <v>0.98444444444444401</v>
      </c>
      <c r="AA26" s="33">
        <v>6.0707604935369697E-2</v>
      </c>
      <c r="AB26" s="33">
        <v>80</v>
      </c>
      <c r="AC26" s="44">
        <f t="shared" si="0"/>
        <v>0.30769230769230771</v>
      </c>
      <c r="AD26" s="12" t="s">
        <v>169</v>
      </c>
      <c r="AE26" s="14" t="s">
        <v>165</v>
      </c>
      <c r="AF26">
        <v>8.8895464E-3</v>
      </c>
      <c r="AG26">
        <v>1.3120984076387199E-3</v>
      </c>
      <c r="AH26" s="12" t="s">
        <v>167</v>
      </c>
      <c r="AI26" s="27" t="s">
        <v>164</v>
      </c>
      <c r="AJ26" s="30" t="s">
        <v>165</v>
      </c>
      <c r="AK26" s="33">
        <v>2.7154899579999999E-2</v>
      </c>
      <c r="AL26" s="33">
        <v>5.6104381224588102E-3</v>
      </c>
      <c r="AM26" s="12" t="s">
        <v>172</v>
      </c>
      <c r="AN26" s="41" t="s">
        <v>29</v>
      </c>
      <c r="AO26" s="26" t="s">
        <v>29</v>
      </c>
      <c r="AP26" s="26" t="s">
        <v>161</v>
      </c>
      <c r="AQ26" s="26" t="s">
        <v>161</v>
      </c>
      <c r="AR26" s="26" t="s">
        <v>29</v>
      </c>
      <c r="AS26" s="6" t="s">
        <v>177</v>
      </c>
    </row>
    <row r="27" spans="2:46">
      <c r="B27" s="6" t="s">
        <v>66</v>
      </c>
      <c r="C27" s="31">
        <v>22</v>
      </c>
      <c r="D27" s="6">
        <v>0.204343</v>
      </c>
      <c r="E27" s="9" t="s">
        <v>29</v>
      </c>
      <c r="F27" s="6">
        <v>209.42</v>
      </c>
      <c r="G27" s="6">
        <v>-2907.74</v>
      </c>
      <c r="H27" s="6">
        <v>-3019.61</v>
      </c>
      <c r="I27" s="11" t="s">
        <v>47</v>
      </c>
      <c r="J27" s="11" t="s">
        <v>27</v>
      </c>
      <c r="K27" s="11"/>
      <c r="L27" s="11" t="s">
        <v>76</v>
      </c>
      <c r="M27" s="11" t="str">
        <f t="shared" si="1"/>
        <v>mb3.2.5_mb9_root_unif</v>
      </c>
      <c r="N27" s="26" t="s">
        <v>161</v>
      </c>
      <c r="O27" s="28" t="s">
        <v>261</v>
      </c>
      <c r="P27" s="28" t="s">
        <v>170</v>
      </c>
      <c r="Q27" s="28" t="s">
        <v>170</v>
      </c>
      <c r="R27" s="26" t="s">
        <v>165</v>
      </c>
      <c r="S27" s="33">
        <v>45.372106799999997</v>
      </c>
      <c r="T27" s="33">
        <v>0.37755102040816202</v>
      </c>
      <c r="U27" s="33">
        <v>8.3212142224826698E-3</v>
      </c>
      <c r="V27" s="33">
        <v>5.4763520602343303E-2</v>
      </c>
      <c r="W27" s="33">
        <v>5.8031655311395501E-2</v>
      </c>
      <c r="X27">
        <v>0.83184615384615401</v>
      </c>
      <c r="Y27">
        <v>0.81163793103448301</v>
      </c>
      <c r="Z27">
        <v>0.999285714285714</v>
      </c>
      <c r="AA27" s="33">
        <v>9.25511449825418E-2</v>
      </c>
      <c r="AB27" s="33">
        <v>148</v>
      </c>
      <c r="AC27" s="44">
        <f t="shared" si="0"/>
        <v>0.56923076923076921</v>
      </c>
      <c r="AD27" s="12" t="s">
        <v>169</v>
      </c>
      <c r="AE27" s="14" t="s">
        <v>165</v>
      </c>
      <c r="AF27">
        <v>2.6315357469999998E-2</v>
      </c>
      <c r="AG27">
        <v>3.0767950111250499E-3</v>
      </c>
      <c r="AH27" s="12" t="s">
        <v>167</v>
      </c>
      <c r="AI27" s="27" t="s">
        <v>164</v>
      </c>
      <c r="AJ27" s="30" t="s">
        <v>165</v>
      </c>
      <c r="AK27" s="33">
        <v>3.3557123879999998E-2</v>
      </c>
      <c r="AL27" s="33">
        <v>5.9543858244880702E-3</v>
      </c>
      <c r="AM27" s="12" t="s">
        <v>172</v>
      </c>
      <c r="AN27" s="41" t="s">
        <v>29</v>
      </c>
      <c r="AO27" s="26" t="s">
        <v>29</v>
      </c>
      <c r="AP27" s="26" t="s">
        <v>161</v>
      </c>
      <c r="AQ27" s="26" t="s">
        <v>29</v>
      </c>
      <c r="AR27" s="42" t="s">
        <v>161</v>
      </c>
      <c r="AS27" s="6" t="s">
        <v>177</v>
      </c>
    </row>
    <row r="28" spans="2:46">
      <c r="B28" s="6" t="s">
        <v>79</v>
      </c>
      <c r="C28" s="31">
        <v>23</v>
      </c>
      <c r="D28" s="6">
        <v>2.6563E-2</v>
      </c>
      <c r="E28" s="9" t="s">
        <v>161</v>
      </c>
      <c r="F28" s="6">
        <v>50.54</v>
      </c>
      <c r="G28" s="6">
        <v>-2863.35</v>
      </c>
      <c r="H28" s="6">
        <v>-2955.97</v>
      </c>
      <c r="I28" s="11" t="s">
        <v>44</v>
      </c>
      <c r="J28" s="11" t="s">
        <v>82</v>
      </c>
      <c r="K28" s="11"/>
      <c r="L28" s="11" t="s">
        <v>44</v>
      </c>
      <c r="M28" s="11" t="str">
        <f t="shared" si="1"/>
        <v>mb3.2.0_mb6</v>
      </c>
      <c r="N28" s="26" t="s">
        <v>161</v>
      </c>
      <c r="O28" s="27" t="s">
        <v>131</v>
      </c>
      <c r="P28" s="27" t="s">
        <v>170</v>
      </c>
      <c r="Q28" s="27" t="s">
        <v>180</v>
      </c>
      <c r="R28" s="23">
        <v>1</v>
      </c>
      <c r="S28" s="33">
        <v>42.633408600000003</v>
      </c>
      <c r="T28" s="33">
        <v>1.7091836734693899</v>
      </c>
      <c r="U28" s="33">
        <v>4.0090242126907698E-2</v>
      </c>
      <c r="V28" s="33">
        <v>0.16802569206642301</v>
      </c>
      <c r="W28" s="33">
        <v>0.16846356408494201</v>
      </c>
      <c r="X28">
        <v>0.62712121212121197</v>
      </c>
      <c r="Y28">
        <v>0.56725663716814201</v>
      </c>
      <c r="Z28">
        <v>0.98315789473684201</v>
      </c>
      <c r="AA28" s="33">
        <v>6.7973864203609499E-2</v>
      </c>
      <c r="AB28" s="33">
        <v>84</v>
      </c>
      <c r="AC28" s="44">
        <f t="shared" si="0"/>
        <v>0.32307692307692309</v>
      </c>
      <c r="AD28" s="12" t="s">
        <v>168</v>
      </c>
      <c r="AE28" s="13">
        <v>2.5000000000000001E-3</v>
      </c>
      <c r="AF28">
        <v>3.0295839729927998E-3</v>
      </c>
      <c r="AG28">
        <v>2.7232463288735299E-4</v>
      </c>
      <c r="AH28" s="12" t="s">
        <v>167</v>
      </c>
      <c r="AI28" s="27" t="s">
        <v>190</v>
      </c>
      <c r="AJ28" s="30">
        <f>1/126.887</f>
        <v>7.8810280012924887E-3</v>
      </c>
      <c r="AK28" s="33">
        <v>4.03152879054706E-2</v>
      </c>
      <c r="AL28" s="33">
        <v>7.1669723921788204E-3</v>
      </c>
      <c r="AM28" s="12" t="s">
        <v>171</v>
      </c>
      <c r="AN28" s="41" t="s">
        <v>161</v>
      </c>
      <c r="AO28" s="26" t="s">
        <v>29</v>
      </c>
      <c r="AP28" s="26" t="s">
        <v>29</v>
      </c>
      <c r="AQ28" s="26" t="s">
        <v>29</v>
      </c>
      <c r="AR28" s="26" t="s">
        <v>29</v>
      </c>
      <c r="AS28" s="7" t="s">
        <v>179</v>
      </c>
    </row>
    <row r="29" spans="2:46">
      <c r="B29" s="6" t="s">
        <v>80</v>
      </c>
      <c r="C29" s="31">
        <v>24</v>
      </c>
      <c r="D29" s="6">
        <v>2.1059000000000001E-2</v>
      </c>
      <c r="E29" s="9" t="s">
        <v>161</v>
      </c>
      <c r="F29" s="6">
        <v>42.18</v>
      </c>
      <c r="G29" s="6">
        <v>-2854.8</v>
      </c>
      <c r="H29" s="6">
        <v>-2961.74</v>
      </c>
      <c r="I29" s="11" t="s">
        <v>45</v>
      </c>
      <c r="J29" s="11" t="s">
        <v>82</v>
      </c>
      <c r="K29" s="11"/>
      <c r="L29" s="11" t="s">
        <v>45</v>
      </c>
      <c r="M29" s="11" t="str">
        <f t="shared" si="1"/>
        <v>mb3.2.0_mb7</v>
      </c>
      <c r="N29" s="26" t="s">
        <v>161</v>
      </c>
      <c r="O29" s="27" t="s">
        <v>131</v>
      </c>
      <c r="P29" s="27" t="s">
        <v>170</v>
      </c>
      <c r="Q29" s="27" t="s">
        <v>180</v>
      </c>
      <c r="R29" s="23">
        <v>1</v>
      </c>
      <c r="S29" s="33">
        <v>42.955931900000003</v>
      </c>
      <c r="T29" s="33">
        <v>2.0561224489795902</v>
      </c>
      <c r="U29" s="33">
        <v>4.7865855960619798E-2</v>
      </c>
      <c r="V29" s="33">
        <v>0.224130026348249</v>
      </c>
      <c r="W29" s="33">
        <v>0.23193802331385999</v>
      </c>
      <c r="X29">
        <v>0.61403030303030304</v>
      </c>
      <c r="Y29">
        <v>0.55178761061946902</v>
      </c>
      <c r="Z29">
        <v>0.98421052631578898</v>
      </c>
      <c r="AA29" s="33">
        <v>6.7927448343997096E-2</v>
      </c>
      <c r="AB29" s="33">
        <v>102</v>
      </c>
      <c r="AC29" s="44">
        <f t="shared" si="0"/>
        <v>0.3923076923076923</v>
      </c>
      <c r="AD29" s="12" t="s">
        <v>168</v>
      </c>
      <c r="AE29" s="13">
        <v>2.5000000000000001E-3</v>
      </c>
      <c r="AF29">
        <v>2.9935455018305301E-3</v>
      </c>
      <c r="AG29">
        <v>2.7341625674272502E-4</v>
      </c>
      <c r="AH29" s="12" t="s">
        <v>167</v>
      </c>
      <c r="AI29" s="27" t="s">
        <v>164</v>
      </c>
      <c r="AJ29" s="30" t="s">
        <v>165</v>
      </c>
      <c r="AK29" s="33">
        <v>5.2223513935389397E-2</v>
      </c>
      <c r="AL29" s="33">
        <v>1.1446111413939501E-2</v>
      </c>
      <c r="AM29" s="12" t="s">
        <v>171</v>
      </c>
      <c r="AN29" s="41" t="s">
        <v>161</v>
      </c>
      <c r="AO29" s="26" t="s">
        <v>29</v>
      </c>
      <c r="AP29" s="26" t="s">
        <v>29</v>
      </c>
      <c r="AQ29" s="26" t="s">
        <v>29</v>
      </c>
      <c r="AR29" s="26" t="s">
        <v>29</v>
      </c>
      <c r="AS29" s="6" t="s">
        <v>177</v>
      </c>
    </row>
    <row r="30" spans="2:46">
      <c r="B30" s="6" t="s">
        <v>81</v>
      </c>
      <c r="C30" s="31">
        <v>25</v>
      </c>
      <c r="D30" s="6">
        <v>2.5751E-2</v>
      </c>
      <c r="E30" s="9" t="s">
        <v>161</v>
      </c>
      <c r="F30" s="6">
        <v>70.94</v>
      </c>
      <c r="G30" s="6">
        <v>-2851.09</v>
      </c>
      <c r="H30" s="6">
        <v>-2944.18</v>
      </c>
      <c r="I30" s="11" t="s">
        <v>46</v>
      </c>
      <c r="J30" s="11" t="s">
        <v>82</v>
      </c>
      <c r="K30" s="11"/>
      <c r="L30" s="11" t="s">
        <v>46</v>
      </c>
      <c r="M30" s="11" t="str">
        <f t="shared" si="1"/>
        <v>mb3.2.0_mb8</v>
      </c>
      <c r="N30" s="26" t="s">
        <v>161</v>
      </c>
      <c r="O30" s="27" t="s">
        <v>131</v>
      </c>
      <c r="P30" s="27" t="s">
        <v>170</v>
      </c>
      <c r="Q30" s="27" t="s">
        <v>180</v>
      </c>
      <c r="R30" s="23">
        <v>1</v>
      </c>
      <c r="S30" s="33">
        <v>40.852619599999997</v>
      </c>
      <c r="T30" s="33">
        <v>0.76530612244898</v>
      </c>
      <c r="U30" s="33">
        <v>1.8733342682606801E-2</v>
      </c>
      <c r="V30" s="33">
        <v>0.16346398131363099</v>
      </c>
      <c r="W30" s="33">
        <v>0.16448500380099401</v>
      </c>
      <c r="X30">
        <v>0.646060606060606</v>
      </c>
      <c r="Y30">
        <v>0.58849557522123896</v>
      </c>
      <c r="Z30">
        <v>0.98842105263157898</v>
      </c>
      <c r="AA30" s="33">
        <v>6.50266535711813E-2</v>
      </c>
      <c r="AB30" s="33">
        <v>94</v>
      </c>
      <c r="AC30" s="44">
        <f t="shared" si="0"/>
        <v>0.36153846153846153</v>
      </c>
      <c r="AD30" s="12" t="s">
        <v>169</v>
      </c>
      <c r="AE30" s="14" t="s">
        <v>165</v>
      </c>
      <c r="AF30">
        <v>5.8826162990103801E-3</v>
      </c>
      <c r="AG30">
        <v>8.7971434075115903E-4</v>
      </c>
      <c r="AH30" s="12" t="s">
        <v>167</v>
      </c>
      <c r="AI30" s="27" t="s">
        <v>164</v>
      </c>
      <c r="AJ30" s="30" t="s">
        <v>165</v>
      </c>
      <c r="AK30" s="33">
        <v>6.6585900068867901E-2</v>
      </c>
      <c r="AL30" s="33">
        <v>1.4998556352687299E-2</v>
      </c>
      <c r="AM30" s="12" t="s">
        <v>171</v>
      </c>
      <c r="AN30" s="41" t="s">
        <v>161</v>
      </c>
      <c r="AO30" s="26" t="s">
        <v>29</v>
      </c>
      <c r="AP30" s="26" t="s">
        <v>29</v>
      </c>
      <c r="AQ30" s="26" t="s">
        <v>29</v>
      </c>
      <c r="AR30" s="26" t="s">
        <v>29</v>
      </c>
      <c r="AS30" s="6" t="s">
        <v>177</v>
      </c>
    </row>
    <row r="31" spans="2:46">
      <c r="B31" s="6" t="s">
        <v>83</v>
      </c>
      <c r="C31" s="31">
        <v>26</v>
      </c>
      <c r="D31" s="6">
        <v>1.9921000000000001E-2</v>
      </c>
      <c r="E31" s="9" t="s">
        <v>161</v>
      </c>
      <c r="F31" s="6">
        <v>57.62</v>
      </c>
      <c r="G31" s="6">
        <v>-2862.8</v>
      </c>
      <c r="H31" s="6">
        <v>-2960.71</v>
      </c>
      <c r="I31" s="11" t="s">
        <v>43</v>
      </c>
      <c r="J31" s="11" t="s">
        <v>88</v>
      </c>
      <c r="K31" s="11"/>
      <c r="L31" s="11" t="s">
        <v>43</v>
      </c>
      <c r="M31" s="11" t="str">
        <f t="shared" si="1"/>
        <v>mb3.2.2_mb5</v>
      </c>
      <c r="N31" s="26" t="s">
        <v>161</v>
      </c>
      <c r="O31" s="28" t="s">
        <v>261</v>
      </c>
      <c r="P31" s="28" t="s">
        <v>170</v>
      </c>
      <c r="Q31" s="28" t="s">
        <v>170</v>
      </c>
      <c r="R31" s="26" t="s">
        <v>165</v>
      </c>
      <c r="S31" s="33">
        <v>45.5175701</v>
      </c>
      <c r="T31" s="33">
        <v>0.61989795918367296</v>
      </c>
      <c r="U31" s="33">
        <v>1.3618871961350001E-2</v>
      </c>
      <c r="V31" s="33">
        <v>9.6800342044555399E-2</v>
      </c>
      <c r="W31" s="33">
        <v>9.7032422392569498E-2</v>
      </c>
      <c r="X31">
        <v>0.73288636363636395</v>
      </c>
      <c r="Y31">
        <v>0.69045132743362803</v>
      </c>
      <c r="Z31">
        <v>0.98526315789473695</v>
      </c>
      <c r="AA31" s="33">
        <v>6.6370433231969006E-2</v>
      </c>
      <c r="AB31" s="33">
        <v>72</v>
      </c>
      <c r="AC31" s="44">
        <f t="shared" si="0"/>
        <v>0.27692307692307694</v>
      </c>
      <c r="AD31" s="12" t="s">
        <v>168</v>
      </c>
      <c r="AE31" s="13">
        <v>2.5000000000000001E-3</v>
      </c>
      <c r="AF31">
        <v>4.0670010909999998E-3</v>
      </c>
      <c r="AG31">
        <v>4.1614990753503501E-4</v>
      </c>
      <c r="AH31" s="12" t="s">
        <v>167</v>
      </c>
      <c r="AI31" s="27" t="s">
        <v>190</v>
      </c>
      <c r="AJ31" s="30">
        <f>1/126.887</f>
        <v>7.8810280012924887E-3</v>
      </c>
      <c r="AK31" s="33">
        <v>1.1122971941999999E-2</v>
      </c>
      <c r="AL31" s="33">
        <v>2.62251867888558E-3</v>
      </c>
      <c r="AM31" s="12" t="s">
        <v>171</v>
      </c>
      <c r="AN31" s="41" t="s">
        <v>161</v>
      </c>
      <c r="AO31" s="26" t="s">
        <v>29</v>
      </c>
      <c r="AP31" s="26" t="s">
        <v>29</v>
      </c>
      <c r="AQ31" s="26" t="s">
        <v>29</v>
      </c>
      <c r="AR31" s="26" t="s">
        <v>29</v>
      </c>
      <c r="AS31" s="6" t="s">
        <v>178</v>
      </c>
    </row>
    <row r="32" spans="2:46">
      <c r="B32" s="6" t="s">
        <v>84</v>
      </c>
      <c r="C32" s="31">
        <v>27</v>
      </c>
      <c r="D32" s="6">
        <v>2.3543999999999999E-2</v>
      </c>
      <c r="E32" s="9" t="s">
        <v>161</v>
      </c>
      <c r="F32" s="6">
        <v>40.29</v>
      </c>
      <c r="G32" s="6">
        <v>-2855.17</v>
      </c>
      <c r="H32" s="6">
        <v>-2978.84</v>
      </c>
      <c r="I32" s="11" t="s">
        <v>44</v>
      </c>
      <c r="J32" s="11" t="s">
        <v>88</v>
      </c>
      <c r="K32" s="11"/>
      <c r="L32" s="11" t="s">
        <v>44</v>
      </c>
      <c r="M32" s="11" t="str">
        <f t="shared" si="1"/>
        <v>mb3.2.2_mb6</v>
      </c>
      <c r="N32" s="26" t="s">
        <v>161</v>
      </c>
      <c r="O32" s="27" t="s">
        <v>131</v>
      </c>
      <c r="P32" s="28" t="s">
        <v>170</v>
      </c>
      <c r="Q32" s="28" t="s">
        <v>170</v>
      </c>
      <c r="R32" s="26" t="s">
        <v>165</v>
      </c>
      <c r="S32" s="33">
        <v>57.600858299999999</v>
      </c>
      <c r="T32" s="33">
        <v>6.4515306122449001</v>
      </c>
      <c r="U32" s="33">
        <v>0.112004070818592</v>
      </c>
      <c r="V32" s="33">
        <v>0.21105097014177601</v>
      </c>
      <c r="W32" s="33">
        <v>0.211072751863527</v>
      </c>
      <c r="X32">
        <v>0.61431818181818199</v>
      </c>
      <c r="Y32">
        <v>0.55265486725663704</v>
      </c>
      <c r="Z32">
        <v>0.98105263157894695</v>
      </c>
      <c r="AA32" s="33">
        <v>6.5701068017751302E-2</v>
      </c>
      <c r="AB32" s="33">
        <v>106</v>
      </c>
      <c r="AC32" s="44">
        <f t="shared" si="0"/>
        <v>0.40769230769230769</v>
      </c>
      <c r="AD32" s="12" t="s">
        <v>168</v>
      </c>
      <c r="AE32" s="13">
        <v>2.5000000000000001E-3</v>
      </c>
      <c r="AF32">
        <v>2.5819647649999999E-3</v>
      </c>
      <c r="AG32">
        <v>2.3080744390286201E-4</v>
      </c>
      <c r="AH32" s="12" t="s">
        <v>167</v>
      </c>
      <c r="AI32" s="27" t="s">
        <v>190</v>
      </c>
      <c r="AJ32" s="30">
        <f>1/126.887</f>
        <v>7.8810280012924887E-3</v>
      </c>
      <c r="AK32" s="33">
        <v>4.6752424110000003E-2</v>
      </c>
      <c r="AL32" s="33">
        <v>9.1359482926069296E-3</v>
      </c>
      <c r="AM32" s="12" t="s">
        <v>171</v>
      </c>
      <c r="AN32" s="41" t="s">
        <v>161</v>
      </c>
      <c r="AO32" s="26" t="s">
        <v>29</v>
      </c>
      <c r="AP32" s="26" t="s">
        <v>29</v>
      </c>
      <c r="AQ32" s="26" t="s">
        <v>29</v>
      </c>
      <c r="AR32" s="26" t="s">
        <v>29</v>
      </c>
      <c r="AS32" s="6" t="s">
        <v>177</v>
      </c>
    </row>
    <row r="33" spans="2:46">
      <c r="B33" s="6" t="s">
        <v>85</v>
      </c>
      <c r="C33" s="31">
        <v>28</v>
      </c>
      <c r="D33" s="6">
        <v>2.4452000000000002E-2</v>
      </c>
      <c r="E33" s="9" t="s">
        <v>161</v>
      </c>
      <c r="F33" s="6">
        <v>42.99</v>
      </c>
      <c r="G33" s="6">
        <v>-2860.89</v>
      </c>
      <c r="H33" s="6">
        <v>-2950.18</v>
      </c>
      <c r="I33" s="11" t="s">
        <v>45</v>
      </c>
      <c r="J33" s="11" t="s">
        <v>88</v>
      </c>
      <c r="K33" s="11"/>
      <c r="L33" s="11" t="s">
        <v>45</v>
      </c>
      <c r="M33" s="11" t="str">
        <f t="shared" si="1"/>
        <v>mb3.2.2_mb7</v>
      </c>
      <c r="N33" s="26" t="s">
        <v>161</v>
      </c>
      <c r="O33" s="27" t="s">
        <v>131</v>
      </c>
      <c r="P33" s="28" t="s">
        <v>170</v>
      </c>
      <c r="Q33" s="28" t="s">
        <v>170</v>
      </c>
      <c r="R33" s="26" t="s">
        <v>165</v>
      </c>
      <c r="S33" s="33">
        <v>62.5058042</v>
      </c>
      <c r="T33" s="33">
        <v>7.1683673469387799</v>
      </c>
      <c r="U33" s="33">
        <v>0.11468322724082</v>
      </c>
      <c r="V33" s="33">
        <v>0.22623534200232001</v>
      </c>
      <c r="W33" s="33">
        <v>0.227677549299722</v>
      </c>
      <c r="X33">
        <v>0.62234848484848504</v>
      </c>
      <c r="Y33">
        <v>0.56168141592920395</v>
      </c>
      <c r="Z33">
        <v>0.98315789473684201</v>
      </c>
      <c r="AA33" s="33">
        <v>6.7782119298657906E-2</v>
      </c>
      <c r="AB33" s="33">
        <v>98</v>
      </c>
      <c r="AC33" s="44">
        <f t="shared" si="0"/>
        <v>0.37692307692307692</v>
      </c>
      <c r="AD33" s="12" t="s">
        <v>168</v>
      </c>
      <c r="AE33" s="13">
        <v>2.5000000000000001E-3</v>
      </c>
      <c r="AF33">
        <v>2.5426476469999999E-3</v>
      </c>
      <c r="AG33">
        <v>2.3069281186828501E-4</v>
      </c>
      <c r="AH33" s="12" t="s">
        <v>167</v>
      </c>
      <c r="AI33" s="27" t="s">
        <v>164</v>
      </c>
      <c r="AJ33" s="30" t="s">
        <v>165</v>
      </c>
      <c r="AK33" s="33">
        <v>6.2997108519999998E-2</v>
      </c>
      <c r="AL33" s="33">
        <v>1.55537009829256E-2</v>
      </c>
      <c r="AM33" s="12" t="s">
        <v>171</v>
      </c>
      <c r="AN33" s="41" t="s">
        <v>161</v>
      </c>
      <c r="AO33" s="26" t="s">
        <v>29</v>
      </c>
      <c r="AP33" s="26" t="s">
        <v>29</v>
      </c>
      <c r="AQ33" s="26" t="s">
        <v>29</v>
      </c>
      <c r="AR33" s="26" t="s">
        <v>29</v>
      </c>
      <c r="AS33" s="6" t="s">
        <v>177</v>
      </c>
    </row>
    <row r="34" spans="2:46">
      <c r="B34" s="6" t="s">
        <v>86</v>
      </c>
      <c r="C34" s="31">
        <v>29</v>
      </c>
      <c r="D34" s="6">
        <v>2.3333E-2</v>
      </c>
      <c r="E34" s="9" t="s">
        <v>161</v>
      </c>
      <c r="F34" s="6">
        <v>112.41</v>
      </c>
      <c r="G34" s="6">
        <v>-2861.99</v>
      </c>
      <c r="H34" s="6">
        <v>-2953.3</v>
      </c>
      <c r="I34" s="11" t="s">
        <v>46</v>
      </c>
      <c r="J34" s="11" t="s">
        <v>88</v>
      </c>
      <c r="K34" s="11"/>
      <c r="L34" s="11" t="s">
        <v>46</v>
      </c>
      <c r="M34" s="11" t="str">
        <f t="shared" si="1"/>
        <v>mb3.2.2_mb8</v>
      </c>
      <c r="N34" s="26" t="s">
        <v>161</v>
      </c>
      <c r="O34" s="27" t="s">
        <v>131</v>
      </c>
      <c r="P34" s="28" t="s">
        <v>170</v>
      </c>
      <c r="Q34" s="28" t="s">
        <v>170</v>
      </c>
      <c r="R34" s="26" t="s">
        <v>165</v>
      </c>
      <c r="S34" s="33">
        <v>48.612620499999998</v>
      </c>
      <c r="T34" s="33">
        <v>4.1556122448979602</v>
      </c>
      <c r="U34" s="33">
        <v>8.5484226156826104E-2</v>
      </c>
      <c r="V34" s="33">
        <v>0.207262405372585</v>
      </c>
      <c r="W34" s="33">
        <v>0.20670833551152801</v>
      </c>
      <c r="X34">
        <v>0.60274242424242397</v>
      </c>
      <c r="Y34">
        <v>0.54107017543859603</v>
      </c>
      <c r="Z34">
        <v>0.99333333333333296</v>
      </c>
      <c r="AA34" s="33">
        <v>6.6250051677606905E-2</v>
      </c>
      <c r="AB34" s="33">
        <v>98</v>
      </c>
      <c r="AC34" s="44">
        <f t="shared" si="0"/>
        <v>0.37692307692307692</v>
      </c>
      <c r="AD34" s="12" t="s">
        <v>169</v>
      </c>
      <c r="AE34" s="14" t="s">
        <v>165</v>
      </c>
      <c r="AF34">
        <v>3.5405056760000001E-3</v>
      </c>
      <c r="AG34">
        <v>6.8275442438752701E-4</v>
      </c>
      <c r="AH34" s="12" t="s">
        <v>167</v>
      </c>
      <c r="AI34" s="27" t="s">
        <v>164</v>
      </c>
      <c r="AJ34" s="30" t="s">
        <v>165</v>
      </c>
      <c r="AK34" s="33">
        <v>6.5283221700000005E-2</v>
      </c>
      <c r="AL34" s="33">
        <v>1.44691528546053E-2</v>
      </c>
      <c r="AM34" s="12" t="s">
        <v>171</v>
      </c>
      <c r="AN34" s="41" t="s">
        <v>161</v>
      </c>
      <c r="AO34" s="26" t="s">
        <v>29</v>
      </c>
      <c r="AP34" s="26" t="s">
        <v>29</v>
      </c>
      <c r="AQ34" s="26" t="s">
        <v>29</v>
      </c>
      <c r="AR34" s="26" t="s">
        <v>29</v>
      </c>
      <c r="AS34" s="6" t="s">
        <v>177</v>
      </c>
    </row>
    <row r="35" spans="2:46">
      <c r="B35" s="6" t="s">
        <v>87</v>
      </c>
      <c r="C35" s="31">
        <v>30</v>
      </c>
      <c r="D35" s="6">
        <v>2.6377000000000001E-2</v>
      </c>
      <c r="E35" s="9" t="s">
        <v>161</v>
      </c>
      <c r="F35" s="6">
        <v>51.86</v>
      </c>
      <c r="G35" s="6">
        <f>-2846.36</f>
        <v>-2846.36</v>
      </c>
      <c r="H35" s="6">
        <v>-2932.69</v>
      </c>
      <c r="I35" s="11" t="s">
        <v>47</v>
      </c>
      <c r="J35" s="11" t="s">
        <v>88</v>
      </c>
      <c r="K35" s="11"/>
      <c r="L35" s="11" t="s">
        <v>47</v>
      </c>
      <c r="M35" s="11" t="str">
        <f t="shared" si="1"/>
        <v>mb3.2.2_mb9</v>
      </c>
      <c r="N35" s="26" t="s">
        <v>161</v>
      </c>
      <c r="O35" s="28" t="s">
        <v>261</v>
      </c>
      <c r="P35" s="28" t="s">
        <v>170</v>
      </c>
      <c r="Q35" s="28" t="s">
        <v>170</v>
      </c>
      <c r="R35" s="26" t="s">
        <v>165</v>
      </c>
      <c r="S35" s="33">
        <v>45.395229100000002</v>
      </c>
      <c r="T35" s="33">
        <v>0.413265306122448</v>
      </c>
      <c r="U35" s="33">
        <v>9.1037167190428005E-3</v>
      </c>
      <c r="V35" s="33">
        <v>8.38243905417074E-2</v>
      </c>
      <c r="W35" s="33">
        <v>8.4500901207175197E-2</v>
      </c>
      <c r="X35">
        <v>0.73765909090909099</v>
      </c>
      <c r="Y35">
        <v>0.69770796460176998</v>
      </c>
      <c r="Z35">
        <v>0.97526315789473705</v>
      </c>
      <c r="AA35" s="33">
        <v>7.2670613426315797E-2</v>
      </c>
      <c r="AB35" s="33">
        <v>84</v>
      </c>
      <c r="AC35" s="44">
        <f t="shared" si="0"/>
        <v>0.32307692307692309</v>
      </c>
      <c r="AD35" s="12" t="s">
        <v>169</v>
      </c>
      <c r="AE35" s="14" t="s">
        <v>165</v>
      </c>
      <c r="AF35">
        <v>2.0270042360000001E-2</v>
      </c>
      <c r="AG35">
        <v>2.15544521405863E-3</v>
      </c>
      <c r="AH35" s="12" t="s">
        <v>167</v>
      </c>
      <c r="AI35" s="27" t="s">
        <v>164</v>
      </c>
      <c r="AJ35" s="30" t="s">
        <v>165</v>
      </c>
      <c r="AK35" s="33">
        <v>4.2301179979999999E-2</v>
      </c>
      <c r="AL35" s="33">
        <v>8.8259967692979301E-3</v>
      </c>
      <c r="AM35" s="12" t="s">
        <v>171</v>
      </c>
      <c r="AN35" s="41" t="s">
        <v>161</v>
      </c>
      <c r="AO35" s="26" t="s">
        <v>29</v>
      </c>
      <c r="AP35" s="26" t="s">
        <v>29</v>
      </c>
      <c r="AQ35" s="26" t="s">
        <v>29</v>
      </c>
      <c r="AR35" s="26" t="s">
        <v>29</v>
      </c>
      <c r="AS35" s="6" t="s">
        <v>177</v>
      </c>
    </row>
    <row r="36" spans="2:46" s="10" customFormat="1">
      <c r="B36" s="6" t="s">
        <v>189</v>
      </c>
      <c r="C36" s="31">
        <v>31</v>
      </c>
      <c r="D36" s="6">
        <v>2.0605999999999999E-2</v>
      </c>
      <c r="E36" s="9" t="s">
        <v>161</v>
      </c>
      <c r="F36" s="6">
        <v>297.8</v>
      </c>
      <c r="G36" s="6">
        <v>-2867.45</v>
      </c>
      <c r="H36" s="6">
        <v>-2955.38</v>
      </c>
      <c r="I36" s="11" t="s">
        <v>26</v>
      </c>
      <c r="J36" s="11" t="s">
        <v>27</v>
      </c>
      <c r="K36" s="11" t="s">
        <v>26</v>
      </c>
      <c r="L36" s="11" t="s">
        <v>26</v>
      </c>
      <c r="M36" s="11" t="str">
        <f t="shared" si="1"/>
        <v>mb3.2.5_mb1</v>
      </c>
      <c r="N36" s="26" t="s">
        <v>29</v>
      </c>
      <c r="O36" s="28" t="s">
        <v>131</v>
      </c>
      <c r="P36" s="27" t="s">
        <v>148</v>
      </c>
      <c r="Q36" s="28"/>
      <c r="R36" s="26">
        <v>50</v>
      </c>
      <c r="S36" s="33">
        <v>47.137409099999999</v>
      </c>
      <c r="T36" s="33">
        <v>1.7908163265306101</v>
      </c>
      <c r="U36" s="33">
        <v>3.7991403446283503E-2</v>
      </c>
      <c r="V36" s="33">
        <v>0.108708948035192</v>
      </c>
      <c r="W36" s="33">
        <v>0.116235050477799</v>
      </c>
      <c r="X36">
        <v>0.70121969696969699</v>
      </c>
      <c r="Y36">
        <v>0.65098230088495601</v>
      </c>
      <c r="Z36">
        <v>1</v>
      </c>
      <c r="AA36" s="33">
        <v>6.2425984551422203E-2</v>
      </c>
      <c r="AB36" s="33">
        <v>84</v>
      </c>
      <c r="AC36" s="44">
        <f t="shared" si="0"/>
        <v>0.32307692307692309</v>
      </c>
      <c r="AD36" s="12" t="s">
        <v>169</v>
      </c>
      <c r="AE36" s="14" t="s">
        <v>165</v>
      </c>
      <c r="AF36">
        <v>9.291858343E-3</v>
      </c>
      <c r="AG36">
        <v>1.2050054837376401E-3</v>
      </c>
      <c r="AH36" s="12"/>
      <c r="AI36" s="27"/>
      <c r="AJ36" s="30"/>
      <c r="AK36" s="33">
        <v>2.7557428500000002E-2</v>
      </c>
      <c r="AL36" s="33">
        <v>5.1899234405844803E-3</v>
      </c>
      <c r="AM36" s="12"/>
      <c r="AN36" s="41"/>
      <c r="AO36" s="26"/>
      <c r="AP36" s="26"/>
      <c r="AQ36" s="26"/>
      <c r="AR36" s="26" t="s">
        <v>29</v>
      </c>
      <c r="AS36" s="6"/>
      <c r="AT36" s="6"/>
    </row>
    <row r="37" spans="2:46">
      <c r="B37" s="6" t="s">
        <v>89</v>
      </c>
      <c r="C37" s="31">
        <v>32</v>
      </c>
      <c r="D37" s="6">
        <v>0.247339</v>
      </c>
      <c r="E37" s="9" t="s">
        <v>29</v>
      </c>
      <c r="F37" s="6">
        <v>114.53</v>
      </c>
      <c r="G37" s="6">
        <v>-2956.25</v>
      </c>
      <c r="H37" s="6">
        <v>-3099.8</v>
      </c>
      <c r="I37" s="11" t="s">
        <v>43</v>
      </c>
      <c r="J37" s="11" t="s">
        <v>27</v>
      </c>
      <c r="K37" s="11"/>
      <c r="L37" s="11" t="s">
        <v>43</v>
      </c>
      <c r="M37" s="11" t="str">
        <f t="shared" si="1"/>
        <v>mb3.2.5_mb5</v>
      </c>
      <c r="N37" s="26" t="s">
        <v>161</v>
      </c>
      <c r="O37" s="28" t="s">
        <v>261</v>
      </c>
      <c r="P37" s="28" t="s">
        <v>170</v>
      </c>
      <c r="Q37" s="28" t="s">
        <v>170</v>
      </c>
      <c r="R37" s="26" t="s">
        <v>165</v>
      </c>
      <c r="S37" s="33">
        <v>45.484335799999997</v>
      </c>
      <c r="T37" s="33">
        <v>0.51275510204081598</v>
      </c>
      <c r="U37" s="33">
        <v>1.1273223913732901E-2</v>
      </c>
      <c r="V37" s="33">
        <v>6.1079257323195503E-2</v>
      </c>
      <c r="W37" s="33">
        <v>6.4892435378725993E-2</v>
      </c>
      <c r="X37">
        <v>0.68392307692307697</v>
      </c>
      <c r="Y37">
        <v>0.64608695652173898</v>
      </c>
      <c r="Z37">
        <v>0.97399999999999998</v>
      </c>
      <c r="AA37" s="33">
        <v>9.0534543343499599E-2</v>
      </c>
      <c r="AB37" s="33">
        <v>156</v>
      </c>
      <c r="AC37" s="44">
        <f t="shared" si="0"/>
        <v>0.6</v>
      </c>
      <c r="AD37" s="12" t="s">
        <v>168</v>
      </c>
      <c r="AE37" s="13">
        <v>2.5000000000000001E-3</v>
      </c>
      <c r="AF37">
        <v>4.6492650569999999E-3</v>
      </c>
      <c r="AG37">
        <v>3.3497523934574998E-4</v>
      </c>
      <c r="AH37" s="12" t="s">
        <v>167</v>
      </c>
      <c r="AI37" s="27" t="s">
        <v>190</v>
      </c>
      <c r="AJ37" s="30">
        <f>1/126.887</f>
        <v>7.8810280012924887E-3</v>
      </c>
      <c r="AK37" s="33">
        <v>7.0217244699999999E-3</v>
      </c>
      <c r="AL37" s="33">
        <v>1.1237946080298301E-3</v>
      </c>
      <c r="AM37" s="12" t="s">
        <v>171</v>
      </c>
      <c r="AN37" s="41" t="s">
        <v>161</v>
      </c>
      <c r="AO37" s="26" t="s">
        <v>29</v>
      </c>
      <c r="AP37" s="26" t="s">
        <v>29</v>
      </c>
      <c r="AQ37" s="26" t="s">
        <v>29</v>
      </c>
      <c r="AR37" s="42" t="s">
        <v>161</v>
      </c>
      <c r="AS37" s="6" t="s">
        <v>177</v>
      </c>
    </row>
    <row r="38" spans="2:46">
      <c r="B38" s="6" t="s">
        <v>90</v>
      </c>
      <c r="C38" s="31">
        <v>33</v>
      </c>
      <c r="D38" s="6">
        <v>2.5302999999999999E-2</v>
      </c>
      <c r="E38" s="9" t="s">
        <v>161</v>
      </c>
      <c r="F38" s="6">
        <v>26.35</v>
      </c>
      <c r="G38" s="6">
        <v>-2890.66</v>
      </c>
      <c r="H38" s="6">
        <v>-3014.61</v>
      </c>
      <c r="I38" s="11" t="s">
        <v>44</v>
      </c>
      <c r="J38" s="11" t="s">
        <v>27</v>
      </c>
      <c r="K38" s="11"/>
      <c r="L38" s="11" t="s">
        <v>44</v>
      </c>
      <c r="M38" s="11" t="str">
        <f t="shared" si="1"/>
        <v>mb3.2.5_mb6</v>
      </c>
      <c r="N38" s="26" t="s">
        <v>161</v>
      </c>
      <c r="O38" s="27" t="s">
        <v>131</v>
      </c>
      <c r="P38" s="28" t="s">
        <v>170</v>
      </c>
      <c r="Q38" s="28" t="s">
        <v>170</v>
      </c>
      <c r="R38" s="26" t="s">
        <v>165</v>
      </c>
      <c r="S38" s="33">
        <v>69.926533800000001</v>
      </c>
      <c r="T38" s="33">
        <v>7.6096938775510203</v>
      </c>
      <c r="U38" s="33">
        <v>0.10882412532152499</v>
      </c>
      <c r="V38" s="33">
        <v>0.211638287236046</v>
      </c>
      <c r="W38" s="33">
        <v>0.211675945010389</v>
      </c>
      <c r="X38">
        <v>0.62446969696969701</v>
      </c>
      <c r="Y38">
        <v>0.56389380530973499</v>
      </c>
      <c r="Z38">
        <v>0.98473684210526302</v>
      </c>
      <c r="AA38" s="33">
        <v>6.29422850550867E-2</v>
      </c>
      <c r="AB38" s="33">
        <v>114</v>
      </c>
      <c r="AC38" s="44">
        <f t="shared" si="0"/>
        <v>0.43846153846153846</v>
      </c>
      <c r="AD38" s="12" t="s">
        <v>168</v>
      </c>
      <c r="AE38" s="13">
        <v>2.5000000000000001E-3</v>
      </c>
      <c r="AF38">
        <v>2.527823807E-3</v>
      </c>
      <c r="AG38">
        <v>2.4639725119327802E-4</v>
      </c>
      <c r="AH38" s="12" t="s">
        <v>167</v>
      </c>
      <c r="AI38" s="27" t="s">
        <v>190</v>
      </c>
      <c r="AJ38" s="30">
        <f>1/126.887</f>
        <v>7.8810280012924887E-3</v>
      </c>
      <c r="AK38" s="33">
        <v>2.9367928179999999E-2</v>
      </c>
      <c r="AL38" s="33">
        <v>4.3526735558801297E-3</v>
      </c>
      <c r="AM38" s="12" t="s">
        <v>171</v>
      </c>
      <c r="AN38" s="41" t="s">
        <v>161</v>
      </c>
      <c r="AO38" s="26" t="s">
        <v>29</v>
      </c>
      <c r="AP38" s="26" t="s">
        <v>29</v>
      </c>
      <c r="AQ38" s="26" t="s">
        <v>29</v>
      </c>
      <c r="AR38" s="26" t="s">
        <v>29</v>
      </c>
      <c r="AS38" s="6" t="s">
        <v>177</v>
      </c>
    </row>
    <row r="39" spans="2:46">
      <c r="B39" s="6" t="s">
        <v>91</v>
      </c>
      <c r="C39" s="31">
        <v>34</v>
      </c>
      <c r="D39" s="6">
        <v>2.9429E-2</v>
      </c>
      <c r="E39" s="9" t="s">
        <v>161</v>
      </c>
      <c r="F39" s="6">
        <v>41.03</v>
      </c>
      <c r="G39" s="6">
        <v>-2892.31</v>
      </c>
      <c r="H39" s="6">
        <v>-2993.07</v>
      </c>
      <c r="I39" s="11" t="s">
        <v>45</v>
      </c>
      <c r="J39" s="11" t="s">
        <v>27</v>
      </c>
      <c r="K39" s="11"/>
      <c r="L39" s="11" t="s">
        <v>45</v>
      </c>
      <c r="M39" s="11" t="str">
        <f t="shared" si="1"/>
        <v>mb3.2.5_mb7</v>
      </c>
      <c r="N39" s="26" t="s">
        <v>161</v>
      </c>
      <c r="O39" s="27" t="s">
        <v>131</v>
      </c>
      <c r="P39" s="28" t="s">
        <v>170</v>
      </c>
      <c r="Q39" s="28" t="s">
        <v>170</v>
      </c>
      <c r="R39" s="26" t="s">
        <v>165</v>
      </c>
      <c r="S39" s="33">
        <v>70.600961699999999</v>
      </c>
      <c r="T39" s="33">
        <v>9.5306122448979593</v>
      </c>
      <c r="U39" s="33">
        <v>0.13499266887320499</v>
      </c>
      <c r="V39" s="33">
        <v>0.22165979379075099</v>
      </c>
      <c r="W39" s="33">
        <v>0.222183917433661</v>
      </c>
      <c r="X39">
        <v>0.64863636363636401</v>
      </c>
      <c r="Y39">
        <v>0.59159292035398203</v>
      </c>
      <c r="Z39">
        <v>0.98789473684210505</v>
      </c>
      <c r="AA39" s="33">
        <v>6.5628378626609196E-2</v>
      </c>
      <c r="AB39" s="33">
        <v>106</v>
      </c>
      <c r="AC39" s="44">
        <f t="shared" si="0"/>
        <v>0.40769230769230769</v>
      </c>
      <c r="AD39" s="12" t="s">
        <v>168</v>
      </c>
      <c r="AE39" s="13">
        <v>2.5000000000000001E-3</v>
      </c>
      <c r="AF39">
        <v>2.5501114509999998E-3</v>
      </c>
      <c r="AG39">
        <v>2.5691792817400403E-4</v>
      </c>
      <c r="AH39" s="12" t="s">
        <v>167</v>
      </c>
      <c r="AI39" s="27" t="s">
        <v>164</v>
      </c>
      <c r="AJ39" s="30" t="s">
        <v>165</v>
      </c>
      <c r="AK39" s="33">
        <v>3.2722055210000003E-2</v>
      </c>
      <c r="AL39" s="33">
        <v>5.5709980010734102E-3</v>
      </c>
      <c r="AM39" s="12" t="s">
        <v>171</v>
      </c>
      <c r="AN39" s="41" t="s">
        <v>161</v>
      </c>
      <c r="AO39" s="26" t="s">
        <v>29</v>
      </c>
      <c r="AP39" s="26" t="s">
        <v>29</v>
      </c>
      <c r="AQ39" s="26" t="s">
        <v>29</v>
      </c>
      <c r="AR39" s="26" t="s">
        <v>29</v>
      </c>
      <c r="AS39" s="6" t="s">
        <v>177</v>
      </c>
    </row>
    <row r="40" spans="2:46">
      <c r="B40" s="6" t="s">
        <v>92</v>
      </c>
      <c r="C40" s="31">
        <v>35</v>
      </c>
      <c r="D40" s="6">
        <v>2.1395000000000001E-2</v>
      </c>
      <c r="E40" s="9" t="s">
        <v>161</v>
      </c>
      <c r="F40" s="6">
        <v>212.33</v>
      </c>
      <c r="G40" s="6">
        <v>-2887.28</v>
      </c>
      <c r="H40" s="6">
        <v>-2984.46</v>
      </c>
      <c r="I40" s="11" t="s">
        <v>46</v>
      </c>
      <c r="J40" s="11" t="s">
        <v>27</v>
      </c>
      <c r="K40" s="11" t="s">
        <v>46</v>
      </c>
      <c r="L40" s="11" t="s">
        <v>46</v>
      </c>
      <c r="M40" s="11" t="str">
        <f t="shared" si="1"/>
        <v>mb3.2.5_mb8</v>
      </c>
      <c r="N40" s="26" t="s">
        <v>161</v>
      </c>
      <c r="O40" s="27" t="s">
        <v>131</v>
      </c>
      <c r="P40" s="28" t="s">
        <v>170</v>
      </c>
      <c r="Q40" s="28" t="s">
        <v>170</v>
      </c>
      <c r="R40" s="26" t="s">
        <v>165</v>
      </c>
      <c r="S40" s="33">
        <v>49.522768499999998</v>
      </c>
      <c r="T40" s="33">
        <v>5.7780612244898002</v>
      </c>
      <c r="U40" s="33">
        <v>0.116674842693615</v>
      </c>
      <c r="V40" s="33">
        <v>0.19893479533024599</v>
      </c>
      <c r="W40" s="33">
        <v>0.19878753705920499</v>
      </c>
      <c r="X40">
        <v>0.64735606060606099</v>
      </c>
      <c r="Y40">
        <v>0.59160176991150404</v>
      </c>
      <c r="Z40">
        <v>0.97894736842105301</v>
      </c>
      <c r="AA40" s="33">
        <v>6.2409604163496897E-2</v>
      </c>
      <c r="AB40" s="33">
        <v>106</v>
      </c>
      <c r="AC40" s="44">
        <f t="shared" si="0"/>
        <v>0.40769230769230769</v>
      </c>
      <c r="AD40" s="12" t="s">
        <v>169</v>
      </c>
      <c r="AE40" s="14" t="s">
        <v>165</v>
      </c>
      <c r="AF40">
        <v>4.60308626E-3</v>
      </c>
      <c r="AG40">
        <v>9.1688415401547797E-4</v>
      </c>
      <c r="AH40" s="12" t="s">
        <v>167</v>
      </c>
      <c r="AI40" s="27" t="s">
        <v>164</v>
      </c>
      <c r="AJ40" s="30" t="s">
        <v>165</v>
      </c>
      <c r="AK40" s="33">
        <v>3.4666233489999997E-2</v>
      </c>
      <c r="AL40" s="33">
        <v>6.5306944551782398E-3</v>
      </c>
      <c r="AM40" s="12" t="s">
        <v>171</v>
      </c>
      <c r="AN40" s="41" t="s">
        <v>161</v>
      </c>
      <c r="AO40" s="26" t="s">
        <v>29</v>
      </c>
      <c r="AP40" s="26" t="s">
        <v>29</v>
      </c>
      <c r="AQ40" s="26" t="s">
        <v>29</v>
      </c>
      <c r="AR40" s="26" t="s">
        <v>29</v>
      </c>
      <c r="AS40" s="6" t="s">
        <v>177</v>
      </c>
    </row>
    <row r="41" spans="2:46">
      <c r="B41" s="6" t="s">
        <v>93</v>
      </c>
      <c r="C41" s="31">
        <v>36</v>
      </c>
      <c r="D41" s="6">
        <v>5.7299000000000003E-2</v>
      </c>
      <c r="E41" s="9" t="s">
        <v>161</v>
      </c>
      <c r="F41" s="6">
        <v>247.13</v>
      </c>
      <c r="G41" s="6">
        <v>-2927.36</v>
      </c>
      <c r="H41" s="6">
        <v>-3001.61</v>
      </c>
      <c r="I41" s="11" t="s">
        <v>47</v>
      </c>
      <c r="J41" s="11" t="s">
        <v>27</v>
      </c>
      <c r="K41" s="11" t="s">
        <v>47</v>
      </c>
      <c r="L41" s="11" t="s">
        <v>47</v>
      </c>
      <c r="M41" s="11" t="str">
        <f t="shared" si="1"/>
        <v>mb3.2.5_mb9</v>
      </c>
      <c r="N41" s="26" t="s">
        <v>161</v>
      </c>
      <c r="O41" s="28" t="s">
        <v>260</v>
      </c>
      <c r="P41" s="28" t="s">
        <v>170</v>
      </c>
      <c r="Q41" s="28" t="s">
        <v>170</v>
      </c>
      <c r="R41" s="26" t="s">
        <v>165</v>
      </c>
      <c r="S41" s="33">
        <v>45.3587822</v>
      </c>
      <c r="T41" s="33">
        <v>0.36224489795918402</v>
      </c>
      <c r="U41" s="33">
        <v>7.9862130416540195E-3</v>
      </c>
      <c r="V41" s="33">
        <v>4.0743023786969597E-2</v>
      </c>
      <c r="W41" s="33">
        <v>4.2163973915709599E-2</v>
      </c>
      <c r="X41">
        <v>0.78637121212121197</v>
      </c>
      <c r="Y41">
        <v>0.76102542372881399</v>
      </c>
      <c r="Z41">
        <v>1</v>
      </c>
      <c r="AA41" s="33">
        <v>9.0306239293618501E-2</v>
      </c>
      <c r="AB41" s="33">
        <v>146</v>
      </c>
      <c r="AC41" s="44">
        <f t="shared" si="0"/>
        <v>0.56153846153846154</v>
      </c>
      <c r="AD41" s="12" t="s">
        <v>169</v>
      </c>
      <c r="AE41" s="14" t="s">
        <v>165</v>
      </c>
      <c r="AF41">
        <v>2.4048966349999999E-2</v>
      </c>
      <c r="AG41">
        <v>2.73971919647045E-3</v>
      </c>
      <c r="AH41" s="12" t="s">
        <v>167</v>
      </c>
      <c r="AI41" s="27" t="s">
        <v>164</v>
      </c>
      <c r="AJ41" s="30" t="s">
        <v>165</v>
      </c>
      <c r="AK41" s="33">
        <v>2.9503754199999999E-2</v>
      </c>
      <c r="AL41" s="33">
        <v>6.0013243283411804E-3</v>
      </c>
      <c r="AM41" s="12" t="s">
        <v>171</v>
      </c>
      <c r="AN41" s="41" t="s">
        <v>161</v>
      </c>
      <c r="AO41" s="26" t="s">
        <v>29</v>
      </c>
      <c r="AP41" s="26" t="s">
        <v>29</v>
      </c>
      <c r="AQ41" s="26" t="s">
        <v>29</v>
      </c>
      <c r="AR41" s="42" t="s">
        <v>161</v>
      </c>
      <c r="AS41" s="6" t="s">
        <v>177</v>
      </c>
      <c r="AT41" s="6" t="s">
        <v>263</v>
      </c>
    </row>
    <row r="42" spans="2:46">
      <c r="B42" s="6" t="s">
        <v>233</v>
      </c>
      <c r="C42" s="10">
        <v>37</v>
      </c>
      <c r="D42" s="20">
        <v>2.6508E-2</v>
      </c>
      <c r="E42" s="2" t="s">
        <v>161</v>
      </c>
      <c r="F42" s="20">
        <v>239.27</v>
      </c>
      <c r="G42" s="20">
        <v>-2872.59</v>
      </c>
      <c r="H42" s="20">
        <v>-2946.48</v>
      </c>
      <c r="I42" s="1" t="s">
        <v>236</v>
      </c>
      <c r="J42" s="11" t="s">
        <v>27</v>
      </c>
      <c r="K42" s="37" t="s">
        <v>236</v>
      </c>
      <c r="L42" s="1" t="s">
        <v>236</v>
      </c>
      <c r="M42" s="20" t="s">
        <v>235</v>
      </c>
      <c r="N42" s="26" t="s">
        <v>161</v>
      </c>
      <c r="O42" s="28" t="s">
        <v>261</v>
      </c>
      <c r="P42" s="28" t="s">
        <v>170</v>
      </c>
      <c r="Q42" s="28" t="s">
        <v>170</v>
      </c>
      <c r="R42" s="26" t="s">
        <v>165</v>
      </c>
      <c r="S42" s="33">
        <v>45.341541800000002</v>
      </c>
      <c r="T42" s="33">
        <v>0.35969387800000002</v>
      </c>
      <c r="U42" s="33">
        <v>7.9329873504879293E-3</v>
      </c>
      <c r="V42" s="33">
        <v>7.7698251901596599E-2</v>
      </c>
      <c r="W42" s="33">
        <v>7.7384712999999994E-2</v>
      </c>
      <c r="X42" s="6">
        <v>0.744469696969697</v>
      </c>
      <c r="Y42" s="6">
        <v>0.70508771929824599</v>
      </c>
      <c r="Z42" s="6">
        <v>0.99388888888888904</v>
      </c>
      <c r="AA42" s="33">
        <v>7.0864342033502295E-2</v>
      </c>
      <c r="AB42" s="33">
        <v>86</v>
      </c>
      <c r="AC42" s="44">
        <f t="shared" si="0"/>
        <v>0.33076923076923076</v>
      </c>
      <c r="AD42" s="12" t="s">
        <v>169</v>
      </c>
      <c r="AE42" s="14" t="s">
        <v>165</v>
      </c>
      <c r="AF42" s="6">
        <v>1.9084365669999999E-2</v>
      </c>
      <c r="AG42" s="6">
        <v>2.2680132270807801E-3</v>
      </c>
      <c r="AH42" s="12" t="s">
        <v>167</v>
      </c>
      <c r="AI42" s="27" t="s">
        <v>164</v>
      </c>
      <c r="AJ42" s="30" t="s">
        <v>165</v>
      </c>
      <c r="AK42" s="33">
        <v>2.4065092600000001E-2</v>
      </c>
      <c r="AL42" s="33">
        <v>4.7304413637587603E-3</v>
      </c>
      <c r="AM42" s="12" t="s">
        <v>171</v>
      </c>
      <c r="AN42" s="41" t="s">
        <v>161</v>
      </c>
      <c r="AO42" s="26" t="s">
        <v>29</v>
      </c>
      <c r="AP42" s="26" t="s">
        <v>29</v>
      </c>
      <c r="AQ42" s="26" t="s">
        <v>29</v>
      </c>
      <c r="AR42" s="26" t="s">
        <v>29</v>
      </c>
      <c r="AS42" s="6" t="s">
        <v>177</v>
      </c>
      <c r="AT42" s="6" t="s">
        <v>264</v>
      </c>
    </row>
    <row r="43" spans="2:46">
      <c r="E43" s="2"/>
      <c r="P43" s="2"/>
      <c r="Q43" s="2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9"/>
      <c r="AO43" s="9"/>
      <c r="AP43" s="9"/>
      <c r="AQ43" s="9"/>
      <c r="AR43" s="9"/>
      <c r="AS43" s="6"/>
    </row>
    <row r="44" spans="2:46" s="34" customFormat="1">
      <c r="C44" s="39" t="s">
        <v>265</v>
      </c>
      <c r="E44" s="2"/>
      <c r="N44" s="2"/>
      <c r="P44" s="2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9"/>
      <c r="AO44" s="9"/>
      <c r="AP44" s="9"/>
      <c r="AQ44" s="9"/>
      <c r="AR44" s="9"/>
      <c r="AS44" s="6"/>
      <c r="AT44" s="6"/>
    </row>
    <row r="45" spans="2:46">
      <c r="B45" s="6" t="s">
        <v>247</v>
      </c>
      <c r="C45" s="10" t="s">
        <v>244</v>
      </c>
      <c r="D45" s="6">
        <v>0.16941600000000001</v>
      </c>
      <c r="E45" s="9" t="s">
        <v>29</v>
      </c>
      <c r="F45" s="6">
        <v>183.54</v>
      </c>
      <c r="G45" s="6">
        <v>-2899.76</v>
      </c>
      <c r="H45" s="6">
        <v>-3037.92</v>
      </c>
      <c r="I45" s="38" t="s">
        <v>238</v>
      </c>
      <c r="J45" s="11" t="s">
        <v>27</v>
      </c>
      <c r="K45" s="38" t="s">
        <v>238</v>
      </c>
      <c r="L45" s="11" t="s">
        <v>238</v>
      </c>
      <c r="M45" s="38" t="s">
        <v>251</v>
      </c>
      <c r="N45" s="9"/>
      <c r="O45" s="28" t="s">
        <v>260</v>
      </c>
      <c r="P45" s="28" t="s">
        <v>170</v>
      </c>
      <c r="Q45" s="28" t="s">
        <v>170</v>
      </c>
      <c r="R45" s="26" t="s">
        <v>165</v>
      </c>
      <c r="S45" s="33">
        <v>45.348145500000001</v>
      </c>
      <c r="T45" s="33">
        <v>0.33418367346938799</v>
      </c>
      <c r="U45" s="33">
        <v>7.3692908449671498E-3</v>
      </c>
      <c r="V45" s="33">
        <v>4.4501848529379398E-2</v>
      </c>
      <c r="W45" s="33">
        <v>4.68248499297058E-2</v>
      </c>
      <c r="X45">
        <v>0.91816153846153803</v>
      </c>
      <c r="Y45">
        <v>0.908491071428571</v>
      </c>
      <c r="Z45">
        <v>0.97833333333333306</v>
      </c>
      <c r="AA45" s="33">
        <v>8.6457249073665296E-2</v>
      </c>
      <c r="AB45" s="33">
        <v>114</v>
      </c>
      <c r="AC45" s="44">
        <f t="shared" ref="AC45:AC47" si="2">AB45/260</f>
        <v>0.43846153846153846</v>
      </c>
      <c r="AD45" s="12" t="s">
        <v>169</v>
      </c>
      <c r="AE45" s="14" t="s">
        <v>165</v>
      </c>
      <c r="AF45">
        <v>2.5525466690000002E-2</v>
      </c>
      <c r="AG45">
        <v>3.0488433086828899E-3</v>
      </c>
      <c r="AH45" s="12" t="s">
        <v>167</v>
      </c>
      <c r="AI45" s="27" t="s">
        <v>164</v>
      </c>
      <c r="AJ45" s="30" t="s">
        <v>165</v>
      </c>
      <c r="AK45" s="33">
        <v>3.560991082E-2</v>
      </c>
      <c r="AL45" s="33">
        <v>7.0090007399086496E-3</v>
      </c>
      <c r="AM45" s="12" t="s">
        <v>171</v>
      </c>
      <c r="AN45" s="41" t="s">
        <v>161</v>
      </c>
      <c r="AO45" s="26" t="s">
        <v>29</v>
      </c>
      <c r="AP45" s="26" t="s">
        <v>29</v>
      </c>
      <c r="AQ45" s="26" t="s">
        <v>29</v>
      </c>
      <c r="AR45" s="26" t="s">
        <v>29</v>
      </c>
      <c r="AS45" s="6" t="s">
        <v>243</v>
      </c>
    </row>
    <row r="46" spans="2:46">
      <c r="B46" s="6" t="s">
        <v>248</v>
      </c>
      <c r="C46" s="34" t="s">
        <v>245</v>
      </c>
      <c r="D46" s="6">
        <v>5.2767000000000001E-2</v>
      </c>
      <c r="E46" s="2" t="s">
        <v>161</v>
      </c>
      <c r="F46" s="6">
        <v>236.64</v>
      </c>
      <c r="G46" s="6">
        <v>-2903.06</v>
      </c>
      <c r="H46" s="6">
        <v>-3008.13</v>
      </c>
      <c r="I46" s="38" t="s">
        <v>239</v>
      </c>
      <c r="J46" s="11" t="s">
        <v>27</v>
      </c>
      <c r="K46" s="38" t="s">
        <v>239</v>
      </c>
      <c r="L46" s="36" t="s">
        <v>239</v>
      </c>
      <c r="M46" s="38" t="s">
        <v>252</v>
      </c>
      <c r="N46" s="9"/>
      <c r="O46" s="28" t="s">
        <v>260</v>
      </c>
      <c r="P46" s="28" t="s">
        <v>170</v>
      </c>
      <c r="Q46" s="28" t="s">
        <v>170</v>
      </c>
      <c r="R46" s="26" t="s">
        <v>165</v>
      </c>
      <c r="S46" s="33">
        <v>45.335817599999999</v>
      </c>
      <c r="T46" s="33">
        <v>0.38520408163265302</v>
      </c>
      <c r="U46" s="33">
        <v>8.4966832413021793E-3</v>
      </c>
      <c r="V46" s="33">
        <v>5.3050598311494897E-2</v>
      </c>
      <c r="W46" s="33">
        <v>4.7415548724004102E-2</v>
      </c>
      <c r="X46">
        <v>1.00923076923077</v>
      </c>
      <c r="Y46">
        <v>1.014375</v>
      </c>
      <c r="Z46">
        <v>0.97722222222222199</v>
      </c>
      <c r="AA46" s="33">
        <v>8.7267823470213293E-2</v>
      </c>
      <c r="AB46" s="33">
        <v>108</v>
      </c>
      <c r="AC46" s="44">
        <f t="shared" si="2"/>
        <v>0.41538461538461541</v>
      </c>
      <c r="AD46" s="12" t="s">
        <v>169</v>
      </c>
      <c r="AE46" s="14" t="s">
        <v>165</v>
      </c>
      <c r="AF46">
        <v>2.5216937129999999E-2</v>
      </c>
      <c r="AG46">
        <v>3.1596232058569698E-3</v>
      </c>
      <c r="AH46" s="12" t="s">
        <v>167</v>
      </c>
      <c r="AI46" s="27" t="s">
        <v>164</v>
      </c>
      <c r="AJ46" s="30" t="s">
        <v>165</v>
      </c>
      <c r="AK46" s="33">
        <v>3.2466369779999997E-2</v>
      </c>
      <c r="AL46" s="33">
        <v>6.2736317100919002E-3</v>
      </c>
      <c r="AM46" s="12" t="s">
        <v>171</v>
      </c>
      <c r="AN46" s="41" t="s">
        <v>161</v>
      </c>
      <c r="AO46" s="26" t="s">
        <v>29</v>
      </c>
      <c r="AP46" s="26" t="s">
        <v>29</v>
      </c>
      <c r="AQ46" s="26" t="s">
        <v>29</v>
      </c>
      <c r="AR46" s="26" t="s">
        <v>29</v>
      </c>
      <c r="AS46" s="6" t="s">
        <v>241</v>
      </c>
    </row>
    <row r="47" spans="2:46">
      <c r="B47" s="6" t="s">
        <v>249</v>
      </c>
      <c r="C47" s="34" t="s">
        <v>246</v>
      </c>
      <c r="D47" s="6">
        <v>0.18948100000000001</v>
      </c>
      <c r="E47" s="2" t="s">
        <v>29</v>
      </c>
      <c r="F47" s="6">
        <v>221.65</v>
      </c>
      <c r="G47" s="6">
        <v>-2917.6</v>
      </c>
      <c r="H47" s="6">
        <v>-3012.66</v>
      </c>
      <c r="I47" s="38" t="s">
        <v>240</v>
      </c>
      <c r="J47" s="11" t="s">
        <v>27</v>
      </c>
      <c r="K47" s="38" t="s">
        <v>240</v>
      </c>
      <c r="L47" s="36" t="s">
        <v>240</v>
      </c>
      <c r="M47" s="38" t="s">
        <v>253</v>
      </c>
      <c r="N47" s="9"/>
      <c r="O47" s="28" t="s">
        <v>260</v>
      </c>
      <c r="P47" s="28" t="s">
        <v>170</v>
      </c>
      <c r="Q47" s="28" t="s">
        <v>170</v>
      </c>
      <c r="R47" s="26" t="s">
        <v>165</v>
      </c>
      <c r="S47" s="33">
        <v>45.3694129</v>
      </c>
      <c r="T47" s="33">
        <v>0.39030612244898</v>
      </c>
      <c r="U47" s="33">
        <v>8.6028471055877402E-3</v>
      </c>
      <c r="V47" s="33">
        <v>6.1793267706322402E-2</v>
      </c>
      <c r="W47" s="33">
        <v>6.5744091369408494E-2</v>
      </c>
      <c r="X47">
        <v>0.82416666666666705</v>
      </c>
      <c r="Y47">
        <v>0.80347457627118601</v>
      </c>
      <c r="Z47">
        <v>0.998571428571429</v>
      </c>
      <c r="AA47" s="33">
        <v>9.3472048448758699E-2</v>
      </c>
      <c r="AB47" s="33">
        <v>148</v>
      </c>
      <c r="AC47" s="44">
        <f t="shared" si="2"/>
        <v>0.56923076923076921</v>
      </c>
      <c r="AD47" s="12" t="s">
        <v>169</v>
      </c>
      <c r="AE47" s="14" t="s">
        <v>165</v>
      </c>
      <c r="AF47">
        <v>2.8035521139999998E-2</v>
      </c>
      <c r="AG47">
        <v>3.737925736661E-3</v>
      </c>
      <c r="AH47" s="12" t="s">
        <v>167</v>
      </c>
      <c r="AI47" s="27" t="s">
        <v>164</v>
      </c>
      <c r="AJ47" s="30" t="s">
        <v>165</v>
      </c>
      <c r="AK47" s="33">
        <v>3.5298021309999997E-2</v>
      </c>
      <c r="AL47" s="33">
        <v>7.08946493447814E-3</v>
      </c>
      <c r="AM47" s="12" t="s">
        <v>171</v>
      </c>
      <c r="AN47" s="41" t="s">
        <v>161</v>
      </c>
      <c r="AO47" s="26" t="s">
        <v>29</v>
      </c>
      <c r="AP47" s="26" t="s">
        <v>29</v>
      </c>
      <c r="AQ47" s="26" t="s">
        <v>29</v>
      </c>
      <c r="AR47" s="42" t="s">
        <v>161</v>
      </c>
      <c r="AS47" s="6" t="s">
        <v>242</v>
      </c>
    </row>
    <row r="48" spans="2:46">
      <c r="B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9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M48" s="6"/>
      <c r="AN48" s="6"/>
      <c r="AO48" s="6"/>
      <c r="AP48" s="6"/>
      <c r="AQ48" s="6"/>
      <c r="AR48" s="6"/>
      <c r="AS48" s="6"/>
    </row>
    <row r="49" spans="2:45">
      <c r="B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6"/>
      <c r="AN49" s="6"/>
      <c r="AO49" s="6"/>
      <c r="AP49" s="6"/>
      <c r="AQ49" s="6"/>
      <c r="AR49" s="6"/>
      <c r="AS49" s="6"/>
    </row>
    <row r="50" spans="2:45">
      <c r="B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9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M50" s="6"/>
      <c r="AN50" s="6"/>
      <c r="AO50" s="6"/>
      <c r="AP50" s="6"/>
      <c r="AQ50" s="6"/>
      <c r="AR50" s="6"/>
      <c r="AS50" s="6"/>
    </row>
    <row r="51" spans="2:45">
      <c r="B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9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M51" s="6"/>
      <c r="AN51" s="6"/>
      <c r="AO51" s="6"/>
      <c r="AP51" s="6"/>
      <c r="AQ51" s="6"/>
      <c r="AR51" s="6"/>
      <c r="AS51" s="6"/>
    </row>
    <row r="52" spans="2:45">
      <c r="B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9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M52" s="6"/>
      <c r="AN52" s="6"/>
      <c r="AO52" s="6"/>
      <c r="AP52" s="6"/>
      <c r="AQ52" s="6"/>
      <c r="AR52" s="6"/>
      <c r="AS52" s="6"/>
    </row>
    <row r="53" spans="2:45"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9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M53" s="6"/>
      <c r="AN53" s="6"/>
      <c r="AO53" s="6"/>
      <c r="AP53" s="6"/>
      <c r="AQ53" s="6"/>
      <c r="AR53" s="6"/>
      <c r="AS53" s="6"/>
    </row>
    <row r="54" spans="2:45"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9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M54" s="6"/>
      <c r="AN54" s="6"/>
      <c r="AO54" s="6"/>
      <c r="AP54" s="6"/>
      <c r="AQ54" s="6"/>
      <c r="AR54" s="6"/>
      <c r="AS54" s="6"/>
    </row>
    <row r="55" spans="2:45"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9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M55" s="6"/>
      <c r="AN55" s="6"/>
      <c r="AO55" s="6"/>
      <c r="AP55" s="6"/>
      <c r="AQ55" s="6"/>
      <c r="AR55" s="6"/>
      <c r="AS55" s="6"/>
    </row>
    <row r="56" spans="2:45">
      <c r="B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9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6"/>
      <c r="AN56" s="6"/>
      <c r="AO56" s="6"/>
      <c r="AP56" s="6"/>
      <c r="AQ56" s="6"/>
      <c r="AR56" s="6"/>
      <c r="AS56" s="6"/>
    </row>
    <row r="57" spans="2:45"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9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M57" s="6"/>
      <c r="AN57" s="6"/>
      <c r="AO57" s="6"/>
      <c r="AP57" s="6"/>
      <c r="AQ57" s="6"/>
      <c r="AR57" s="6"/>
      <c r="AS57" s="6"/>
    </row>
    <row r="58" spans="2:45">
      <c r="B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9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M58" s="6"/>
      <c r="AN58" s="6"/>
      <c r="AO58" s="6"/>
      <c r="AP58" s="6"/>
      <c r="AQ58" s="6"/>
      <c r="AR58" s="6"/>
      <c r="AS58" s="6"/>
    </row>
    <row r="59" spans="2:45">
      <c r="B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9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M59" s="6"/>
      <c r="AN59" s="6"/>
      <c r="AO59" s="6"/>
      <c r="AP59" s="6"/>
      <c r="AQ59" s="6"/>
      <c r="AR59" s="6"/>
      <c r="AS59" s="6"/>
    </row>
    <row r="60" spans="2:45">
      <c r="B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9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M60" s="6"/>
      <c r="AN60" s="6"/>
      <c r="AO60" s="6"/>
      <c r="AP60" s="6"/>
      <c r="AQ60" s="6"/>
      <c r="AR60" s="6"/>
      <c r="AS60" s="6"/>
    </row>
    <row r="61" spans="2:45">
      <c r="B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9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M61" s="6"/>
      <c r="AN61" s="6"/>
      <c r="AO61" s="6"/>
      <c r="AP61" s="6"/>
      <c r="AQ61" s="6"/>
      <c r="AR61" s="6"/>
      <c r="AS61" s="6"/>
    </row>
    <row r="62" spans="2:45">
      <c r="B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9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M62" s="6"/>
      <c r="AN62" s="6"/>
      <c r="AO62" s="6"/>
      <c r="AP62" s="6"/>
      <c r="AQ62" s="6"/>
      <c r="AR62" s="6"/>
      <c r="AS62" s="6"/>
    </row>
    <row r="63" spans="2:45">
      <c r="B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9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M63" s="6"/>
      <c r="AN63" s="6"/>
      <c r="AO63" s="6"/>
      <c r="AP63" s="6"/>
      <c r="AQ63" s="6"/>
      <c r="AR63" s="6"/>
      <c r="AS63" s="6"/>
    </row>
    <row r="64" spans="2:45">
      <c r="B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9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M64" s="6"/>
      <c r="AN64" s="6"/>
      <c r="AO64" s="6"/>
      <c r="AP64" s="6"/>
      <c r="AQ64" s="6"/>
      <c r="AR64" s="6"/>
      <c r="AS64" s="6"/>
    </row>
    <row r="65" spans="2:45"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9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M65" s="6"/>
      <c r="AN65" s="6"/>
      <c r="AO65" s="6"/>
      <c r="AP65" s="6"/>
      <c r="AQ65" s="6"/>
      <c r="AR65" s="6"/>
      <c r="AS65" s="6"/>
    </row>
    <row r="66" spans="2:45"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M66" s="6"/>
      <c r="AN66" s="6"/>
      <c r="AO66" s="6"/>
      <c r="AP66" s="6"/>
      <c r="AQ66" s="6"/>
      <c r="AR66" s="6"/>
      <c r="AS66" s="6"/>
    </row>
    <row r="67" spans="2:45">
      <c r="B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M67" s="6"/>
      <c r="AN67" s="6"/>
      <c r="AO67" s="6"/>
      <c r="AP67" s="6"/>
      <c r="AQ67" s="6"/>
      <c r="AR67" s="6"/>
      <c r="AS67" s="6"/>
    </row>
    <row r="68" spans="2:45">
      <c r="B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M68" s="6"/>
      <c r="AN68" s="6"/>
      <c r="AO68" s="6"/>
      <c r="AP68" s="6"/>
      <c r="AQ68" s="6"/>
      <c r="AR68" s="6"/>
      <c r="AS68" s="6"/>
    </row>
    <row r="69" spans="2:45">
      <c r="B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M69" s="6"/>
      <c r="AN69" s="6"/>
      <c r="AO69" s="6"/>
      <c r="AP69" s="6"/>
      <c r="AQ69" s="6"/>
      <c r="AR69" s="6"/>
      <c r="AS69" s="6"/>
    </row>
    <row r="70" spans="2:45">
      <c r="B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M70" s="6"/>
      <c r="AN70" s="6"/>
      <c r="AO70" s="6"/>
      <c r="AP70" s="6"/>
      <c r="AQ70" s="6"/>
      <c r="AR70" s="6"/>
      <c r="AS70" s="6"/>
    </row>
    <row r="71" spans="2:45">
      <c r="B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M71" s="6"/>
      <c r="AN71" s="6"/>
      <c r="AO71" s="6"/>
      <c r="AP71" s="6"/>
      <c r="AQ71" s="6"/>
      <c r="AR71" s="6"/>
      <c r="AS71" s="6"/>
    </row>
    <row r="72" spans="2:45">
      <c r="B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M72" s="6"/>
      <c r="AN72" s="6"/>
      <c r="AO72" s="6"/>
      <c r="AP72" s="6"/>
      <c r="AQ72" s="6"/>
      <c r="AR72" s="6"/>
      <c r="AS72" s="6"/>
    </row>
    <row r="73" spans="2:45">
      <c r="B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M73" s="6"/>
      <c r="AN73" s="6"/>
      <c r="AO73" s="6"/>
      <c r="AP73" s="6"/>
      <c r="AQ73" s="6"/>
      <c r="AR73" s="6"/>
      <c r="AS73" s="6"/>
    </row>
    <row r="74" spans="2:45">
      <c r="B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M74" s="6"/>
      <c r="AN74" s="6"/>
      <c r="AO74" s="6"/>
      <c r="AP74" s="6"/>
      <c r="AQ74" s="6"/>
      <c r="AR74" s="6"/>
      <c r="AS74" s="6"/>
    </row>
    <row r="75" spans="2:45">
      <c r="B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M75" s="6"/>
      <c r="AN75" s="6"/>
      <c r="AO75" s="6"/>
      <c r="AP75" s="6"/>
      <c r="AQ75" s="6"/>
      <c r="AR75" s="6"/>
      <c r="AS75" s="6"/>
    </row>
    <row r="76" spans="2:45">
      <c r="B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M76" s="6"/>
      <c r="AN76" s="6"/>
      <c r="AO76" s="6"/>
      <c r="AP76" s="6"/>
      <c r="AQ76" s="6"/>
      <c r="AR76" s="6"/>
      <c r="AS76" s="6"/>
    </row>
    <row r="77" spans="2:45">
      <c r="B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</row>
    <row r="78" spans="2:45">
      <c r="B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</row>
    <row r="79" spans="2:45">
      <c r="B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</row>
    <row r="80" spans="2:45">
      <c r="B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</row>
    <row r="81" spans="2:45">
      <c r="B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</row>
    <row r="82" spans="2:45">
      <c r="B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</row>
    <row r="83" spans="2:45">
      <c r="B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</row>
    <row r="84" spans="2:45">
      <c r="B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9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</row>
    <row r="85" spans="2:45">
      <c r="B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9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</row>
    <row r="86" spans="2:45">
      <c r="B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</row>
    <row r="87" spans="2:45">
      <c r="B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2:45">
      <c r="B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2:45">
      <c r="B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2:45">
      <c r="B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2:45">
      <c r="B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9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2:45">
      <c r="B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9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2:45">
      <c r="B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9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2:45">
      <c r="B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9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2:45">
      <c r="B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9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2:45">
      <c r="B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9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2:45">
      <c r="B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9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2:45">
      <c r="B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9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2:45">
      <c r="B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9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</row>
    <row r="100" spans="2:45">
      <c r="B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9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  <row r="101" spans="2:45">
      <c r="B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9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</row>
    <row r="102" spans="2:45">
      <c r="B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9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</row>
    <row r="103" spans="2:45">
      <c r="B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9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</row>
    <row r="104" spans="2:45">
      <c r="B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9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</row>
    <row r="105" spans="2:45">
      <c r="B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9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</row>
    <row r="106" spans="2:45">
      <c r="B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9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</row>
    <row r="107" spans="2:45">
      <c r="B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9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</row>
    <row r="108" spans="2:45">
      <c r="B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9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</row>
  </sheetData>
  <mergeCells count="1">
    <mergeCell ref="B2:AG2"/>
  </mergeCells>
  <phoneticPr fontId="6" type="noConversion"/>
  <pageMargins left="0.75" right="0.75" top="1" bottom="1" header="0.5" footer="0.5"/>
  <pageSetup scale="54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10" sqref="B10"/>
    </sheetView>
  </sheetViews>
  <sheetFormatPr baseColWidth="10" defaultRowHeight="15" x14ac:dyDescent="0"/>
  <cols>
    <col min="1" max="1" width="10.83203125" style="1"/>
    <col min="2" max="2" width="62" style="1" customWidth="1"/>
    <col min="3" max="16384" width="10.83203125" style="1"/>
  </cols>
  <sheetData>
    <row r="2" spans="1:2">
      <c r="A2" s="4" t="s">
        <v>4</v>
      </c>
    </row>
    <row r="4" spans="1:2" ht="30">
      <c r="A4" s="32" t="s">
        <v>196</v>
      </c>
      <c r="B4" s="3" t="s">
        <v>187</v>
      </c>
    </row>
    <row r="5" spans="1:2" ht="45">
      <c r="A5" s="32" t="s">
        <v>197</v>
      </c>
      <c r="B5" s="3" t="s">
        <v>5</v>
      </c>
    </row>
    <row r="6" spans="1:2" ht="45">
      <c r="A6" s="32" t="s">
        <v>194</v>
      </c>
      <c r="B6" s="3" t="s">
        <v>195</v>
      </c>
    </row>
    <row r="7" spans="1:2">
      <c r="A7" s="32" t="s">
        <v>186</v>
      </c>
      <c r="B7" s="3" t="s">
        <v>188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42" sqref="D42"/>
    </sheetView>
  </sheetViews>
  <sheetFormatPr baseColWidth="10" defaultRowHeight="15" x14ac:dyDescent="0"/>
  <cols>
    <col min="1" max="1" width="101.5" bestFit="1" customWidth="1"/>
    <col min="2" max="2" width="10.83203125" customWidth="1"/>
  </cols>
  <sheetData>
    <row r="1" spans="1:5" ht="21">
      <c r="A1" s="5" t="s">
        <v>13</v>
      </c>
      <c r="B1" s="5" t="s">
        <v>94</v>
      </c>
      <c r="D1" t="s">
        <v>128</v>
      </c>
      <c r="E1" t="s">
        <v>129</v>
      </c>
    </row>
    <row r="2" spans="1:5">
      <c r="A2" s="6" t="s">
        <v>133</v>
      </c>
      <c r="B2" s="8" t="s">
        <v>140</v>
      </c>
      <c r="D2" t="str">
        <f>A2&amp;"traceLog.txt.pdf"</f>
        <v>/drives/SkyDrive/NIMBioS_projects/2015-03-18_Tumamoc/doggies/r1/traceLog.txt.pdf</v>
      </c>
      <c r="E2" t="str">
        <f>A2&amp;"treeLog.mcc.pdf"</f>
        <v>/drives/SkyDrive/NIMBioS_projects/2015-03-18_Tumamoc/doggies/r1/treeLog.mcc.pdf</v>
      </c>
    </row>
    <row r="3" spans="1:5">
      <c r="A3" s="6" t="s">
        <v>136</v>
      </c>
      <c r="B3" s="8" t="s">
        <v>141</v>
      </c>
      <c r="D3" t="str">
        <f>A3&amp;"traceLog.txt.pdf"</f>
        <v>/drives/SkyDrive/NIMBioS_projects/2015-03-18_Tumamoc/doggies/r2/traceLog.txt.pdf</v>
      </c>
      <c r="E3" t="str">
        <f>A3&amp;"treeLog.mcc.pdf"</f>
        <v>/drives/SkyDrive/NIMBioS_projects/2015-03-18_Tumamoc/doggies/r2/treeLog.mcc.pdf</v>
      </c>
    </row>
    <row r="4" spans="1:5">
      <c r="A4" s="6" t="s">
        <v>199</v>
      </c>
      <c r="B4" s="6" t="s">
        <v>95</v>
      </c>
      <c r="D4" t="str">
        <f>A4&amp;"canidae.nex.run1.p.pdf"</f>
        <v>/drives/SkyDrive/NIMBioS_projects/2015-03-18_Tumamoc/doggies/mb1/canidae.nex.run1.p.pdf</v>
      </c>
      <c r="E4" t="str">
        <f>A4&amp;"treeLog.mcc.pdf"</f>
        <v>/drives/SkyDrive/NIMBioS_projects/2015-03-18_Tumamoc/doggies/mb1/treeLog.mcc.pdf</v>
      </c>
    </row>
    <row r="5" spans="1:5">
      <c r="A5" s="6" t="s">
        <v>200</v>
      </c>
      <c r="B5" s="6" t="s">
        <v>96</v>
      </c>
      <c r="D5" t="str">
        <f t="shared" ref="D5:D38" si="0">A5&amp;"canidae.nex.run1.p.pdf"</f>
        <v>/drives/SkyDrive/NIMBioS_projects/2015-03-18_Tumamoc/doggies/mb2/canidae.nex.run1.p.pdf</v>
      </c>
      <c r="E5" t="str">
        <f t="shared" ref="E5:E38" si="1">A5&amp;"treeLog.mcc.pdf"</f>
        <v>/drives/SkyDrive/NIMBioS_projects/2015-03-18_Tumamoc/doggies/mb2/treeLog.mcc.pdf</v>
      </c>
    </row>
    <row r="6" spans="1:5">
      <c r="A6" s="6" t="s">
        <v>201</v>
      </c>
      <c r="B6" s="6" t="s">
        <v>97</v>
      </c>
      <c r="D6" t="str">
        <f t="shared" si="0"/>
        <v>/drives/SkyDrive/NIMBioS_projects/2015-03-18_Tumamoc/doggies/mb2_mfixed/canidae.nex.run1.p.pdf</v>
      </c>
      <c r="E6" t="str">
        <f t="shared" si="1"/>
        <v>/drives/SkyDrive/NIMBioS_projects/2015-03-18_Tumamoc/doggies/mb2_mfixed/treeLog.mcc.pdf</v>
      </c>
    </row>
    <row r="7" spans="1:5">
      <c r="A7" s="6" t="s">
        <v>202</v>
      </c>
      <c r="B7" s="6" t="s">
        <v>98</v>
      </c>
      <c r="D7" t="str">
        <f t="shared" si="0"/>
        <v>/drives/SkyDrive/NIMBioS_projects/2015-03-18_Tumamoc/doggies/mb3/canidae.nex.run1.p.pdf</v>
      </c>
      <c r="E7" t="str">
        <f t="shared" si="1"/>
        <v>/drives/SkyDrive/NIMBioS_projects/2015-03-18_Tumamoc/doggies/mb3/treeLog.mcc.pdf</v>
      </c>
    </row>
    <row r="8" spans="1:5">
      <c r="A8" s="6" t="s">
        <v>203</v>
      </c>
      <c r="B8" s="6" t="s">
        <v>99</v>
      </c>
      <c r="D8" t="str">
        <f t="shared" si="0"/>
        <v>/drives/SkyDrive/NIMBioS_projects/2015-03-18_Tumamoc/doggies/mb4/canidae.nex.run1.p.pdf</v>
      </c>
      <c r="E8" t="str">
        <f t="shared" si="1"/>
        <v>/drives/SkyDrive/NIMBioS_projects/2015-03-18_Tumamoc/doggies/mb4/treeLog.mcc.pdf</v>
      </c>
    </row>
    <row r="9" spans="1:5">
      <c r="A9" s="6" t="s">
        <v>204</v>
      </c>
      <c r="B9" s="6" t="s">
        <v>100</v>
      </c>
      <c r="D9" t="str">
        <f t="shared" si="0"/>
        <v>/drives/SkyDrive/NIMBioS_projects/2015-03-18_Tumamoc/doggies/mb5/canidae.nex.run1.p.pdf</v>
      </c>
      <c r="E9" t="str">
        <f t="shared" si="1"/>
        <v>/drives/SkyDrive/NIMBioS_projects/2015-03-18_Tumamoc/doggies/mb5/treeLog.mcc.pdf</v>
      </c>
    </row>
    <row r="10" spans="1:5">
      <c r="A10" s="6" t="s">
        <v>205</v>
      </c>
      <c r="B10" s="6" t="s">
        <v>101</v>
      </c>
      <c r="D10" t="str">
        <f t="shared" si="0"/>
        <v>/drives/SkyDrive/NIMBioS_projects/2015-03-18_Tumamoc/doggies/mb6/canidae.nex.run1.p.pdf</v>
      </c>
      <c r="E10" t="str">
        <f t="shared" si="1"/>
        <v>/drives/SkyDrive/NIMBioS_projects/2015-03-18_Tumamoc/doggies/mb6/treeLog.mcc.pdf</v>
      </c>
    </row>
    <row r="11" spans="1:5">
      <c r="A11" s="6" t="s">
        <v>206</v>
      </c>
      <c r="B11" s="6" t="s">
        <v>102</v>
      </c>
      <c r="D11" t="str">
        <f t="shared" si="0"/>
        <v>/drives/SkyDrive/NIMBioS_projects/2015-03-18_Tumamoc/doggies/mb7/canidae.nex.run1.p.pdf</v>
      </c>
      <c r="E11" t="str">
        <f t="shared" si="1"/>
        <v>/drives/SkyDrive/NIMBioS_projects/2015-03-18_Tumamoc/doggies/mb7/treeLog.mcc.pdf</v>
      </c>
    </row>
    <row r="12" spans="1:5">
      <c r="A12" s="6" t="s">
        <v>207</v>
      </c>
      <c r="B12" s="6" t="s">
        <v>103</v>
      </c>
      <c r="D12" t="str">
        <f t="shared" si="0"/>
        <v>/drives/SkyDrive/NIMBioS_projects/2015-03-18_Tumamoc/doggies/mb8/canidae.nex.run1.p.pdf</v>
      </c>
      <c r="E12" t="str">
        <f t="shared" si="1"/>
        <v>/drives/SkyDrive/NIMBioS_projects/2015-03-18_Tumamoc/doggies/mb8/treeLog.mcc.pdf</v>
      </c>
    </row>
    <row r="13" spans="1:5">
      <c r="A13" s="6" t="s">
        <v>208</v>
      </c>
      <c r="B13" s="6" t="s">
        <v>104</v>
      </c>
      <c r="D13" t="str">
        <f t="shared" si="0"/>
        <v>/drives/SkyDrive/NIMBioS_projects/2015-03-18_Tumamoc/doggies/mb9/canidae.nex.run1.p.pdf</v>
      </c>
      <c r="E13" t="str">
        <f t="shared" si="1"/>
        <v>/drives/SkyDrive/NIMBioS_projects/2015-03-18_Tumamoc/doggies/mb9/treeLog.mcc.pdf</v>
      </c>
    </row>
    <row r="14" spans="1:5">
      <c r="A14" s="6" t="s">
        <v>209</v>
      </c>
      <c r="B14" s="6" t="s">
        <v>105</v>
      </c>
      <c r="D14" t="str">
        <f t="shared" si="0"/>
        <v>/drives/SkyDrive/NIMBioS_projects/2015-03-18_Tumamoc/doggies/mb_v3.2.5_root_unif/mb1/canidae.nex.run1.p.pdf</v>
      </c>
      <c r="E14" t="str">
        <f t="shared" si="1"/>
        <v>/drives/SkyDrive/NIMBioS_projects/2015-03-18_Tumamoc/doggies/mb_v3.2.5_root_unif/mb1/treeLog.mcc.pdf</v>
      </c>
    </row>
    <row r="15" spans="1:5">
      <c r="A15" s="6" t="s">
        <v>210</v>
      </c>
      <c r="B15" s="6" t="s">
        <v>106</v>
      </c>
      <c r="D15" t="str">
        <f t="shared" si="0"/>
        <v>/drives/SkyDrive/NIMBioS_projects/2015-03-18_Tumamoc/doggies/mb_v3.2.5_root_unif/mb1_fixed/canidae.nex.run1.p.pdf</v>
      </c>
      <c r="E15" t="str">
        <f t="shared" si="1"/>
        <v>/drives/SkyDrive/NIMBioS_projects/2015-03-18_Tumamoc/doggies/mb_v3.2.5_root_unif/mb1_fixed/treeLog.mcc.pdf</v>
      </c>
    </row>
    <row r="16" spans="1:5">
      <c r="A16" s="6" t="s">
        <v>211</v>
      </c>
      <c r="B16" s="6" t="s">
        <v>107</v>
      </c>
      <c r="D16" t="str">
        <f t="shared" si="0"/>
        <v>/drives/SkyDrive/NIMBioS_projects/2015-03-18_Tumamoc/doggies/mb_v3.2.5_root_unif/mb2/canidae.nex.run1.p.pdf</v>
      </c>
      <c r="E16" t="str">
        <f t="shared" si="1"/>
        <v>/drives/SkyDrive/NIMBioS_projects/2015-03-18_Tumamoc/doggies/mb_v3.2.5_root_unif/mb2/treeLog.mcc.pdf</v>
      </c>
    </row>
    <row r="17" spans="1:5">
      <c r="A17" s="6" t="s">
        <v>212</v>
      </c>
      <c r="B17" s="6" t="s">
        <v>108</v>
      </c>
      <c r="D17" t="str">
        <f t="shared" si="0"/>
        <v>/drives/SkyDrive/NIMBioS_projects/2015-03-18_Tumamoc/doggies/mb_v3.2.5_root_unif/mb3/canidae.nex.run1.p.pdf</v>
      </c>
      <c r="E17" t="str">
        <f t="shared" si="1"/>
        <v>/drives/SkyDrive/NIMBioS_projects/2015-03-18_Tumamoc/doggies/mb_v3.2.5_root_unif/mb3/treeLog.mcc.pdf</v>
      </c>
    </row>
    <row r="18" spans="1:5">
      <c r="A18" s="6" t="s">
        <v>213</v>
      </c>
      <c r="B18" s="6" t="s">
        <v>109</v>
      </c>
      <c r="D18" t="str">
        <f t="shared" si="0"/>
        <v>/drives/SkyDrive/NIMBioS_projects/2015-03-18_Tumamoc/doggies/mb_v3.2.5_root_unif/mb4/canidae.nex.run1.p.pdf</v>
      </c>
      <c r="E18" t="str">
        <f t="shared" si="1"/>
        <v>/drives/SkyDrive/NIMBioS_projects/2015-03-18_Tumamoc/doggies/mb_v3.2.5_root_unif/mb4/treeLog.mcc.pdf</v>
      </c>
    </row>
    <row r="19" spans="1:5">
      <c r="A19" s="6" t="s">
        <v>214</v>
      </c>
      <c r="B19" s="6" t="s">
        <v>110</v>
      </c>
      <c r="D19" t="str">
        <f t="shared" si="0"/>
        <v>/drives/SkyDrive/NIMBioS_projects/2015-03-18_Tumamoc/doggies/mb_v3.2.5_root_unif/mb5/canidae.nex.run1.p.pdf</v>
      </c>
      <c r="E19" t="str">
        <f t="shared" si="1"/>
        <v>/drives/SkyDrive/NIMBioS_projects/2015-03-18_Tumamoc/doggies/mb_v3.2.5_root_unif/mb5/treeLog.mcc.pdf</v>
      </c>
    </row>
    <row r="20" spans="1:5">
      <c r="A20" s="6" t="s">
        <v>215</v>
      </c>
      <c r="B20" s="6" t="s">
        <v>111</v>
      </c>
      <c r="D20" t="str">
        <f t="shared" si="0"/>
        <v>/drives/SkyDrive/NIMBioS_projects/2015-03-18_Tumamoc/doggies/mb_v3.2.5_root_unif/mb6/canidae.nex.run1.p.pdf</v>
      </c>
      <c r="E20" t="str">
        <f t="shared" si="1"/>
        <v>/drives/SkyDrive/NIMBioS_projects/2015-03-18_Tumamoc/doggies/mb_v3.2.5_root_unif/mb6/treeLog.mcc.pdf</v>
      </c>
    </row>
    <row r="21" spans="1:5">
      <c r="A21" s="6" t="s">
        <v>216</v>
      </c>
      <c r="B21" s="6" t="s">
        <v>112</v>
      </c>
      <c r="D21" t="str">
        <f t="shared" si="0"/>
        <v>/drives/SkyDrive/NIMBioS_projects/2015-03-18_Tumamoc/doggies/mb_v3.2.5_root_unif/mb7/canidae.nex.run1.p.pdf</v>
      </c>
      <c r="E21" t="str">
        <f t="shared" si="1"/>
        <v>/drives/SkyDrive/NIMBioS_projects/2015-03-18_Tumamoc/doggies/mb_v3.2.5_root_unif/mb7/treeLog.mcc.pdf</v>
      </c>
    </row>
    <row r="22" spans="1:5">
      <c r="A22" s="6" t="s">
        <v>217</v>
      </c>
      <c r="B22" s="6" t="s">
        <v>113</v>
      </c>
      <c r="D22" t="str">
        <f t="shared" si="0"/>
        <v>/drives/SkyDrive/NIMBioS_projects/2015-03-18_Tumamoc/doggies/mb_v3.2.5_root_unif/mb8/canidae.nex.run1.p.pdf</v>
      </c>
      <c r="E22" t="str">
        <f t="shared" si="1"/>
        <v>/drives/SkyDrive/NIMBioS_projects/2015-03-18_Tumamoc/doggies/mb_v3.2.5_root_unif/mb8/treeLog.mcc.pdf</v>
      </c>
    </row>
    <row r="23" spans="1:5">
      <c r="A23" s="6" t="s">
        <v>218</v>
      </c>
      <c r="B23" s="6" t="s">
        <v>114</v>
      </c>
      <c r="D23" t="str">
        <f t="shared" si="0"/>
        <v>/drives/SkyDrive/NIMBioS_projects/2015-03-18_Tumamoc/doggies/mb_v3.2.5_root_unif/mb9/canidae.nex.run1.p.pdf</v>
      </c>
      <c r="E23" t="str">
        <f t="shared" si="1"/>
        <v>/drives/SkyDrive/NIMBioS_projects/2015-03-18_Tumamoc/doggies/mb_v3.2.5_root_unif/mb9/treeLog.mcc.pdf</v>
      </c>
    </row>
    <row r="24" spans="1:5">
      <c r="A24" s="6" t="s">
        <v>219</v>
      </c>
      <c r="B24" s="6" t="s">
        <v>115</v>
      </c>
      <c r="D24" t="str">
        <f t="shared" si="0"/>
        <v>/drives/SkyDrive/NIMBioS_projects/2015-03-18_Tumamoc/doggies/mb_3.2.0b_add_ingroup/mb6/canidae.nex.run1.p.pdf</v>
      </c>
      <c r="E24" t="str">
        <f t="shared" si="1"/>
        <v>/drives/SkyDrive/NIMBioS_projects/2015-03-18_Tumamoc/doggies/mb_3.2.0b_add_ingroup/mb6/treeLog.mcc.pdf</v>
      </c>
    </row>
    <row r="25" spans="1:5">
      <c r="A25" s="6" t="s">
        <v>220</v>
      </c>
      <c r="B25" s="6" t="s">
        <v>116</v>
      </c>
      <c r="D25" t="str">
        <f t="shared" si="0"/>
        <v>/drives/SkyDrive/NIMBioS_projects/2015-03-18_Tumamoc/doggies/mb_3.2.0b_add_ingroup/mb7/canidae.nex.run1.p.pdf</v>
      </c>
      <c r="E25" t="str">
        <f t="shared" si="1"/>
        <v>/drives/SkyDrive/NIMBioS_projects/2015-03-18_Tumamoc/doggies/mb_3.2.0b_add_ingroup/mb7/treeLog.mcc.pdf</v>
      </c>
    </row>
    <row r="26" spans="1:5">
      <c r="A26" s="6" t="s">
        <v>221</v>
      </c>
      <c r="B26" s="6" t="s">
        <v>117</v>
      </c>
      <c r="D26" t="str">
        <f t="shared" si="0"/>
        <v>/drives/SkyDrive/NIMBioS_projects/2015-03-18_Tumamoc/doggies/mb_3.2.0b_add_ingroup/mb8/canidae.nex.run1.p.pdf</v>
      </c>
      <c r="E26" t="str">
        <f t="shared" si="1"/>
        <v>/drives/SkyDrive/NIMBioS_projects/2015-03-18_Tumamoc/doggies/mb_3.2.0b_add_ingroup/mb8/treeLog.mcc.pdf</v>
      </c>
    </row>
    <row r="27" spans="1:5">
      <c r="A27" s="6" t="s">
        <v>222</v>
      </c>
      <c r="B27" s="6" t="s">
        <v>118</v>
      </c>
      <c r="D27" t="str">
        <f t="shared" si="0"/>
        <v>/drives/SkyDrive/NIMBioS_projects/2015-03-18_Tumamoc/doggies/mb_3.2.2b_add_ingroup/mb5/canidae.nex.run1.p.pdf</v>
      </c>
      <c r="E27" t="str">
        <f t="shared" si="1"/>
        <v>/drives/SkyDrive/NIMBioS_projects/2015-03-18_Tumamoc/doggies/mb_3.2.2b_add_ingroup/mb5/treeLog.mcc.pdf</v>
      </c>
    </row>
    <row r="28" spans="1:5">
      <c r="A28" s="6" t="s">
        <v>223</v>
      </c>
      <c r="B28" s="6" t="s">
        <v>119</v>
      </c>
      <c r="D28" t="str">
        <f t="shared" si="0"/>
        <v>/drives/SkyDrive/NIMBioS_projects/2015-03-18_Tumamoc/doggies/mb_3.2.2b_add_ingroup/mb6/canidae.nex.run1.p.pdf</v>
      </c>
      <c r="E28" t="str">
        <f t="shared" si="1"/>
        <v>/drives/SkyDrive/NIMBioS_projects/2015-03-18_Tumamoc/doggies/mb_3.2.2b_add_ingroup/mb6/treeLog.mcc.pdf</v>
      </c>
    </row>
    <row r="29" spans="1:5">
      <c r="A29" s="6" t="s">
        <v>224</v>
      </c>
      <c r="B29" s="6" t="s">
        <v>120</v>
      </c>
      <c r="D29" t="str">
        <f t="shared" si="0"/>
        <v>/drives/SkyDrive/NIMBioS_projects/2015-03-18_Tumamoc/doggies/mb_3.2.2b_add_ingroup/mb7/canidae.nex.run1.p.pdf</v>
      </c>
      <c r="E29" t="str">
        <f t="shared" si="1"/>
        <v>/drives/SkyDrive/NIMBioS_projects/2015-03-18_Tumamoc/doggies/mb_3.2.2b_add_ingroup/mb7/treeLog.mcc.pdf</v>
      </c>
    </row>
    <row r="30" spans="1:5">
      <c r="A30" s="6" t="s">
        <v>225</v>
      </c>
      <c r="B30" s="6" t="s">
        <v>121</v>
      </c>
      <c r="D30" t="str">
        <f t="shared" si="0"/>
        <v>/drives/SkyDrive/NIMBioS_projects/2015-03-18_Tumamoc/doggies/mb_3.2.2b_add_ingroup/mb8/canidae.nex.run1.p.pdf</v>
      </c>
      <c r="E30" t="str">
        <f t="shared" si="1"/>
        <v>/drives/SkyDrive/NIMBioS_projects/2015-03-18_Tumamoc/doggies/mb_3.2.2b_add_ingroup/mb8/treeLog.mcc.pdf</v>
      </c>
    </row>
    <row r="31" spans="1:5">
      <c r="A31" s="6" t="s">
        <v>226</v>
      </c>
      <c r="B31" s="6" t="s">
        <v>122</v>
      </c>
      <c r="D31" t="str">
        <f t="shared" si="0"/>
        <v>/drives/SkyDrive/NIMBioS_projects/2015-03-18_Tumamoc/doggies/mb_3.2.2b_add_ingroup/mb9/canidae.nex.run1.p.pdf</v>
      </c>
      <c r="E31" t="str">
        <f t="shared" si="1"/>
        <v>/drives/SkyDrive/NIMBioS_projects/2015-03-18_Tumamoc/doggies/mb_3.2.2b_add_ingroup/mb9/treeLog.mcc.pdf</v>
      </c>
    </row>
    <row r="32" spans="1:5">
      <c r="A32" s="6" t="s">
        <v>227</v>
      </c>
      <c r="B32" s="6" t="s">
        <v>198</v>
      </c>
      <c r="D32" t="str">
        <f t="shared" si="0"/>
        <v>/drives/SkyDrive/NIMBioS_projects/2015-03-18_Tumamoc/doggies/mb_3.2.5b_add_ingroup/mb1/canidae.nex.run1.p.pdf</v>
      </c>
      <c r="E32" t="str">
        <f t="shared" si="1"/>
        <v>/drives/SkyDrive/NIMBioS_projects/2015-03-18_Tumamoc/doggies/mb_3.2.5b_add_ingroup/mb1/treeLog.mcc.pdf</v>
      </c>
    </row>
    <row r="33" spans="1:5">
      <c r="A33" s="6" t="s">
        <v>228</v>
      </c>
      <c r="B33" s="6" t="s">
        <v>123</v>
      </c>
      <c r="D33" t="str">
        <f t="shared" si="0"/>
        <v>/drives/SkyDrive/NIMBioS_projects/2015-03-18_Tumamoc/doggies/mb_3.2.5b_add_ingroup/mb5/canidae.nex.run1.p.pdf</v>
      </c>
      <c r="E33" t="str">
        <f t="shared" si="1"/>
        <v>/drives/SkyDrive/NIMBioS_projects/2015-03-18_Tumamoc/doggies/mb_3.2.5b_add_ingroup/mb5/treeLog.mcc.pdf</v>
      </c>
    </row>
    <row r="34" spans="1:5">
      <c r="A34" s="6" t="s">
        <v>229</v>
      </c>
      <c r="B34" s="6" t="s">
        <v>124</v>
      </c>
      <c r="D34" t="str">
        <f t="shared" si="0"/>
        <v>/drives/SkyDrive/NIMBioS_projects/2015-03-18_Tumamoc/doggies/mb_3.2.5b_add_ingroup/mb6/canidae.nex.run1.p.pdf</v>
      </c>
      <c r="E34" t="str">
        <f t="shared" si="1"/>
        <v>/drives/SkyDrive/NIMBioS_projects/2015-03-18_Tumamoc/doggies/mb_3.2.5b_add_ingroup/mb6/treeLog.mcc.pdf</v>
      </c>
    </row>
    <row r="35" spans="1:5">
      <c r="A35" s="6" t="s">
        <v>230</v>
      </c>
      <c r="B35" s="6" t="s">
        <v>125</v>
      </c>
      <c r="D35" t="str">
        <f t="shared" si="0"/>
        <v>/drives/SkyDrive/NIMBioS_projects/2015-03-18_Tumamoc/doggies/mb_3.2.5b_add_ingroup/mb7/canidae.nex.run1.p.pdf</v>
      </c>
      <c r="E35" t="str">
        <f t="shared" si="1"/>
        <v>/drives/SkyDrive/NIMBioS_projects/2015-03-18_Tumamoc/doggies/mb_3.2.5b_add_ingroup/mb7/treeLog.mcc.pdf</v>
      </c>
    </row>
    <row r="36" spans="1:5">
      <c r="A36" s="6" t="s">
        <v>231</v>
      </c>
      <c r="B36" s="6" t="s">
        <v>126</v>
      </c>
      <c r="D36" t="str">
        <f t="shared" si="0"/>
        <v>/drives/SkyDrive/NIMBioS_projects/2015-03-18_Tumamoc/doggies/mb_3.2.5b_add_ingroup/mb8/canidae.nex.run1.p.pdf</v>
      </c>
      <c r="E36" t="str">
        <f t="shared" si="1"/>
        <v>/drives/SkyDrive/NIMBioS_projects/2015-03-18_Tumamoc/doggies/mb_3.2.5b_add_ingroup/mb8/treeLog.mcc.pdf</v>
      </c>
    </row>
    <row r="37" spans="1:5">
      <c r="A37" s="6" t="s">
        <v>232</v>
      </c>
      <c r="B37" s="6" t="s">
        <v>127</v>
      </c>
      <c r="D37" t="str">
        <f t="shared" si="0"/>
        <v>/drives/SkyDrive/NIMBioS_projects/2015-03-18_Tumamoc/doggies/mb_3.2.5b_add_ingroup/mb9/canidae.nex.run1.p.pdf</v>
      </c>
      <c r="E37" t="str">
        <f t="shared" si="1"/>
        <v>/drives/SkyDrive/NIMBioS_projects/2015-03-18_Tumamoc/doggies/mb_3.2.5b_add_ingroup/mb9/treeLog.mcc.pdf</v>
      </c>
    </row>
    <row r="38" spans="1:5">
      <c r="A38" s="6" t="s">
        <v>234</v>
      </c>
      <c r="B38" s="6" t="s">
        <v>235</v>
      </c>
      <c r="D38" t="str">
        <f t="shared" si="0"/>
        <v>/drives/SkyDrive/NIMBioS_projects/2015-03-18_Tumamoc/doggies/mb_3.2.5b_add_ingroup/mb10/canidae.nex.run1.p.pdf</v>
      </c>
      <c r="E38" t="str">
        <f t="shared" si="1"/>
        <v>/drives/SkyDrive/NIMBioS_projects/2015-03-18_Tumamoc/doggies/mb_3.2.5b_add_ingroup/mb10/treeLog.mcc.pdf</v>
      </c>
    </row>
    <row r="39" spans="1:5">
      <c r="A39" t="s">
        <v>256</v>
      </c>
      <c r="B39" t="s">
        <v>251</v>
      </c>
      <c r="D39" t="str">
        <f t="shared" ref="D39:D41" si="2">A39&amp;"canidae.nex.run1.p.pdf"</f>
        <v>/drives/SkyDrive/NIMBioS_projects/2015-03-18_Tumamoc/doggies/mb_3.2.5b_add_ingroup/mb9a/canidae.nex.run1.p.pdf</v>
      </c>
      <c r="E39" t="str">
        <f t="shared" ref="E39:E41" si="3">A39&amp;"treeLog.mcc.pdf"</f>
        <v>/drives/SkyDrive/NIMBioS_projects/2015-03-18_Tumamoc/doggies/mb_3.2.5b_add_ingroup/mb9a/treeLog.mcc.pdf</v>
      </c>
    </row>
    <row r="40" spans="1:5">
      <c r="A40" t="s">
        <v>257</v>
      </c>
      <c r="B40" t="s">
        <v>252</v>
      </c>
      <c r="D40" t="str">
        <f t="shared" si="2"/>
        <v>/drives/SkyDrive/NIMBioS_projects/2015-03-18_Tumamoc/doggies/mb_3.2.5b_add_ingroup/mb9b/canidae.nex.run1.p.pdf</v>
      </c>
      <c r="E40" t="str">
        <f t="shared" si="3"/>
        <v>/drives/SkyDrive/NIMBioS_projects/2015-03-18_Tumamoc/doggies/mb_3.2.5b_add_ingroup/mb9b/treeLog.mcc.pdf</v>
      </c>
    </row>
    <row r="41" spans="1:5">
      <c r="A41" t="s">
        <v>258</v>
      </c>
      <c r="B41" t="s">
        <v>253</v>
      </c>
      <c r="D41" t="str">
        <f t="shared" si="2"/>
        <v>/drives/SkyDrive/NIMBioS_projects/2015-03-18_Tumamoc/doggies/mb_3.2.5b_add_ingroup/mb9c/canidae.nex.run1.p.pdf</v>
      </c>
      <c r="E41" t="str">
        <f t="shared" si="3"/>
        <v>/drives/SkyDrive/NIMBioS_projects/2015-03-18_Tumamoc/doggies/mb_3.2.5b_add_ingroup/mb9c/treeLog.mcc.pdf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Table_S1_all40_TipDate_runs</vt:lpstr>
      <vt:lpstr>notes</vt:lpstr>
      <vt:lpstr>file_locations</vt:lpstr>
    </vt:vector>
  </TitlesOfParts>
  <Company>UT Knoxville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Matzke</dc:creator>
  <cp:lastModifiedBy>Nick Matzke</cp:lastModifiedBy>
  <cp:lastPrinted>2016-04-18T12:12:15Z</cp:lastPrinted>
  <dcterms:created xsi:type="dcterms:W3CDTF">2015-04-30T16:14:35Z</dcterms:created>
  <dcterms:modified xsi:type="dcterms:W3CDTF">2016-04-18T12:12:24Z</dcterms:modified>
</cp:coreProperties>
</file>